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I:\Budget Calculator Tools and Resources\"/>
    </mc:Choice>
  </mc:AlternateContent>
  <xr:revisionPtr revIDLastSave="0" documentId="13_ncr:1_{89BC8F0B-3C26-400A-B279-FB3534C02446}" xr6:coauthVersionLast="47" xr6:coauthVersionMax="47" xr10:uidLastSave="{00000000-0000-0000-0000-000000000000}"/>
  <bookViews>
    <workbookView xWindow="-120" yWindow="-120" windowWidth="29040" windowHeight="15720" tabRatio="601" xr2:uid="{ECCE764C-62FF-404B-B817-8115D93292DB}"/>
  </bookViews>
  <sheets>
    <sheet name="RFP - PT Hourly" sheetId="3" r:id="rId1"/>
    <sheet name="RFP - FT Salary" sheetId="2" r:id="rId2"/>
    <sheet name="Val Tables" sheetId="5"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27" i="2" l="1"/>
  <c r="F28" i="2"/>
  <c r="E51" i="3"/>
  <c r="C30" i="2"/>
  <c r="C29" i="2"/>
  <c r="D28" i="2"/>
  <c r="C28" i="2"/>
  <c r="C26" i="2"/>
  <c r="D30" i="2"/>
  <c r="D29" i="2"/>
  <c r="AC47" i="2"/>
  <c r="U47" i="2"/>
  <c r="O47" i="2"/>
  <c r="K47" i="2"/>
  <c r="C47" i="2"/>
  <c r="M22" i="2"/>
  <c r="K55" i="3"/>
  <c r="K51" i="3"/>
  <c r="U42" i="3"/>
  <c r="M42" i="3"/>
  <c r="W55" i="3"/>
  <c r="U51" i="3"/>
  <c r="U38" i="3"/>
  <c r="C51" i="3"/>
  <c r="M38" i="3"/>
  <c r="AC51" i="3"/>
  <c r="Y51" i="3" s="1"/>
  <c r="O21" i="3"/>
  <c r="O19" i="3"/>
  <c r="F19" i="3"/>
  <c r="AA38" i="3"/>
  <c r="C55" i="3"/>
  <c r="M28" i="2"/>
  <c r="M32" i="2" l="1"/>
  <c r="E51" i="2"/>
  <c r="O51" i="2"/>
  <c r="P45" i="2" s="1"/>
  <c r="O55" i="3"/>
  <c r="Y51" i="2"/>
  <c r="Z48" i="2" s="1"/>
  <c r="U51" i="2"/>
  <c r="K51" i="2"/>
  <c r="G51" i="2"/>
  <c r="C51" i="2"/>
  <c r="E55" i="3"/>
  <c r="AA55" i="3"/>
  <c r="M55" i="3"/>
  <c r="Y55" i="3"/>
  <c r="O42" i="3"/>
  <c r="Y42" i="3"/>
  <c r="G55" i="3"/>
  <c r="Q42" i="3"/>
  <c r="W51" i="2" l="1"/>
  <c r="W47" i="2" s="1"/>
  <c r="Y46" i="2" s="1"/>
  <c r="M51" i="2"/>
  <c r="M47" i="2" s="1"/>
  <c r="G43" i="2"/>
  <c r="M51" i="3"/>
  <c r="O51" i="3" s="1"/>
  <c r="Q51" i="3" s="1"/>
  <c r="E47" i="2"/>
  <c r="O38" i="3"/>
  <c r="Q38" i="3" s="1"/>
  <c r="W51" i="3"/>
  <c r="AA51" i="3" s="1"/>
  <c r="G51" i="3"/>
  <c r="W42" i="3"/>
  <c r="W38" i="3" s="1"/>
  <c r="Y47" i="2" l="1"/>
  <c r="Y38" i="3"/>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<sst xmlns="http://schemas.openxmlformats.org/spreadsheetml/2006/main" count="300" uniqueCount="137">
  <si>
    <t>Notes:</t>
  </si>
  <si>
    <t>No</t>
  </si>
  <si>
    <t>Yes</t>
  </si>
  <si>
    <t>Employer portion of mandatory Benefits are included in all calculations</t>
  </si>
  <si>
    <t>RFP Annual Salary</t>
  </si>
  <si>
    <t>Floor</t>
  </si>
  <si>
    <t>Step 1</t>
  </si>
  <si>
    <t>Ceiling</t>
  </si>
  <si>
    <t>Validation Options</t>
  </si>
  <si>
    <t>MERC's Mandatory Employer Costs</t>
  </si>
  <si>
    <t>WSIB</t>
  </si>
  <si>
    <t>HTAX</t>
  </si>
  <si>
    <t>CPP</t>
  </si>
  <si>
    <t>EI</t>
  </si>
  <si>
    <t>Subtotal Statutory Deductions</t>
  </si>
  <si>
    <t>Vacation Pay %</t>
  </si>
  <si>
    <t>Step 2</t>
  </si>
  <si>
    <t>Step 3</t>
  </si>
  <si>
    <t>Step 4</t>
  </si>
  <si>
    <t>Step 5</t>
  </si>
  <si>
    <t>Step 6</t>
  </si>
  <si>
    <t>Step 7</t>
  </si>
  <si>
    <t>RFP1</t>
  </si>
  <si>
    <t>RFP2</t>
  </si>
  <si>
    <t>RFP3</t>
  </si>
  <si>
    <t>RFP4</t>
  </si>
  <si>
    <t>RFP5</t>
  </si>
  <si>
    <t>RFP6</t>
  </si>
  <si>
    <t>RFP7</t>
  </si>
  <si>
    <t>RFP8</t>
  </si>
  <si>
    <t>RFP9</t>
  </si>
  <si>
    <t>RFP10</t>
  </si>
  <si>
    <t>RFP Hourly Wage</t>
  </si>
  <si>
    <t>Column#</t>
  </si>
  <si>
    <t>OR Vacation Pay 5+ years Cont.</t>
  </si>
  <si>
    <t>For Lookup Tables</t>
  </si>
  <si>
    <t>Reference Grid</t>
  </si>
  <si>
    <t>Employer portion of statutory deductions are included in all calculations.</t>
  </si>
  <si>
    <t>Life</t>
  </si>
  <si>
    <t>LTD</t>
  </si>
  <si>
    <t>Greenshield</t>
  </si>
  <si>
    <t>Pension</t>
  </si>
  <si>
    <t>Subtotal Group Benefits</t>
  </si>
  <si>
    <t>Employee Group benefit enrollment is mandatory for all appointment 8 months or longer, unless otherwise prohibited by the funding source (Indicate eligiblitity in Cell J16 to include in the salary/budget calculator, only when set to yes)</t>
  </si>
  <si>
    <t>Statutory Deductions</t>
  </si>
  <si>
    <t>Canada Pension Plan (CPP)</t>
  </si>
  <si>
    <t>Employment Insurance (EI)</t>
  </si>
  <si>
    <t>Workplace Safety and Insurance Board (WSIB)</t>
  </si>
  <si>
    <t>Health Tax (HTAX)</t>
  </si>
  <si>
    <t>Estimated Rate</t>
  </si>
  <si>
    <t>Vacation Pay</t>
  </si>
  <si>
    <t>Default 4%</t>
  </si>
  <si>
    <t>Switch to 6%</t>
  </si>
  <si>
    <t>Mandatory Employer Related Costs (MERCs)</t>
  </si>
  <si>
    <t>When budgeting for a part-time employee, it’s important to remember that the cost of the position is not just the hourly rate of pay. You must also account for the Mandatory Employer Related Costs (MERCs), which are additional costs employers are legally required to pay on top of wages.</t>
  </si>
  <si>
    <t xml:space="preserve">This tool calculated based off the above estimated rate and defaults to 4% vacation pay. </t>
  </si>
  <si>
    <t>You may switch to 6% vacation pay for your calculation here:</t>
  </si>
  <si>
    <t>RFP BAND</t>
  </si>
  <si>
    <t>STEP ON GRID</t>
  </si>
  <si>
    <t>Vacation Pay Calculated at:</t>
  </si>
  <si>
    <t>Costs included:</t>
  </si>
  <si>
    <t>Vacation Pay Cost Per Hour</t>
  </si>
  <si>
    <t>Stat Deductions Per Hour</t>
  </si>
  <si>
    <t>Corresponding RFP Hourly Rate</t>
  </si>
  <si>
    <r>
      <rPr>
        <b/>
        <u/>
        <sz val="16"/>
        <color theme="1"/>
        <rFont val="Aptos Narrow"/>
        <family val="2"/>
        <scheme val="minor"/>
      </rPr>
      <t>TOTAL</t>
    </r>
    <r>
      <rPr>
        <b/>
        <sz val="16"/>
        <color theme="1"/>
        <rFont val="Aptos Narrow"/>
        <family val="2"/>
        <scheme val="minor"/>
      </rPr>
      <t xml:space="preserve"> AVAILABLE BUDGET</t>
    </r>
  </si>
  <si>
    <r>
      <rPr>
        <b/>
        <u/>
        <sz val="16"/>
        <color theme="1"/>
        <rFont val="Aptos Narrow"/>
        <family val="2"/>
        <scheme val="minor"/>
      </rPr>
      <t>TOTAL</t>
    </r>
    <r>
      <rPr>
        <b/>
        <sz val="16"/>
        <color theme="1"/>
        <rFont val="Aptos Narrow"/>
        <family val="2"/>
        <scheme val="minor"/>
      </rPr>
      <t xml:space="preserve"> NUMBER OF HOURS</t>
    </r>
  </si>
  <si>
    <t>Length in Weeks</t>
  </si>
  <si>
    <r>
      <t xml:space="preserve">Appointment End Date       </t>
    </r>
    <r>
      <rPr>
        <sz val="14"/>
        <color theme="1"/>
        <rFont val="Aptos Narrow"/>
        <family val="2"/>
        <scheme val="minor"/>
      </rPr>
      <t>(YYYY-MM-DD)</t>
    </r>
  </si>
  <si>
    <r>
      <t>Appointment Start Date</t>
    </r>
    <r>
      <rPr>
        <sz val="16"/>
        <color theme="1"/>
        <rFont val="Aptos Narrow"/>
        <family val="2"/>
        <scheme val="minor"/>
      </rPr>
      <t xml:space="preserve">    </t>
    </r>
    <r>
      <rPr>
        <sz val="14"/>
        <color theme="1"/>
        <rFont val="Aptos Narrow"/>
        <family val="2"/>
        <scheme val="minor"/>
      </rPr>
      <t>(YYYY-MM-DD)</t>
    </r>
  </si>
  <si>
    <t>Percentage</t>
  </si>
  <si>
    <t>The Research Employee will be responsible for paying their portion of employment taxes and deductions (the Employee portion of  CPP, EI,  and Income Tax).  This will be deducted from their pay with details shown on their pay stub.</t>
  </si>
  <si>
    <t xml:space="preserve">The statutory deduction rate used for calculations may change throughout the year due to rate changes in premiums. Human Resources will update as much as possible. Always use the version of this tool available online so that you are always using the most up to date version. </t>
  </si>
  <si>
    <r>
      <t xml:space="preserve">The numbers calculated below are </t>
    </r>
    <r>
      <rPr>
        <b/>
        <u/>
        <sz val="16"/>
        <color rgb="FFFF0000"/>
        <rFont val="Aptos Narrow"/>
        <family val="2"/>
        <scheme val="minor"/>
      </rPr>
      <t>estimates only</t>
    </r>
  </si>
  <si>
    <r>
      <t xml:space="preserve">An employee whose period of employment is </t>
    </r>
    <r>
      <rPr>
        <b/>
        <u/>
        <sz val="12"/>
        <color theme="1"/>
        <rFont val="Aptos Narrow"/>
        <family val="2"/>
        <scheme val="minor"/>
      </rPr>
      <t>less than five years</t>
    </r>
    <r>
      <rPr>
        <sz val="12"/>
        <color theme="1"/>
        <rFont val="Aptos Narrow"/>
        <family val="2"/>
        <scheme val="minor"/>
      </rPr>
      <t xml:space="preserve"> is entitled to vacation pay calculated at:</t>
    </r>
  </si>
  <si>
    <r>
      <t>An employee whose period of employment is</t>
    </r>
    <r>
      <rPr>
        <b/>
        <u/>
        <sz val="12"/>
        <color theme="1"/>
        <rFont val="Aptos Narrow"/>
        <family val="2"/>
        <scheme val="minor"/>
      </rPr>
      <t xml:space="preserve"> five years or more</t>
    </r>
    <r>
      <rPr>
        <sz val="12"/>
        <color theme="1"/>
        <rFont val="Aptos Narrow"/>
        <family val="2"/>
        <scheme val="minor"/>
      </rPr>
      <t xml:space="preserve"> is entitled to vacation pay calculated at: </t>
    </r>
  </si>
  <si>
    <t xml:space="preserve">The Employment Standards Act (ESA) requires employees to receive vacation pay in addition to their gross wages. Currently, ESA requires a minimum of 4% or 6% depending on their length of employment, which is outlined to the left. </t>
  </si>
  <si>
    <t>The yellow cells are editable fields. You may adjust these to explore different outputs.</t>
  </si>
  <si>
    <t>Editable Fields look like this</t>
  </si>
  <si>
    <r>
      <t xml:space="preserve">Option A - </t>
    </r>
    <r>
      <rPr>
        <sz val="22"/>
        <color theme="1"/>
        <rFont val="Aptos Slab SemiBold"/>
        <family val="2"/>
      </rPr>
      <t>Using a fixed budget</t>
    </r>
  </si>
  <si>
    <t>You have a fixed budget and want to estimate the number of hours of work the budget provides.</t>
  </si>
  <si>
    <t>You have a desired or specific work period and anticipated weekly hours for the appointment and want to estimate the total cost needed to cover the whole appointment</t>
  </si>
  <si>
    <t>Anticipated WEEKLY Hours</t>
  </si>
  <si>
    <t>Total Cost PER HOUR</t>
  </si>
  <si>
    <t xml:space="preserve">Total Cost of Appointment </t>
  </si>
  <si>
    <t>Total # of Hours</t>
  </si>
  <si>
    <t>You know the number of hours of work needed for the appointment and  want to estimate the total cost.</t>
  </si>
  <si>
    <t># Hours of Work Per Week</t>
  </si>
  <si>
    <r>
      <t xml:space="preserve">Option C - </t>
    </r>
    <r>
      <rPr>
        <b/>
        <sz val="22"/>
        <color theme="1"/>
        <rFont val="Aptos Slab SemiBold"/>
        <family val="2"/>
      </rPr>
      <t>Using a set total number of hours</t>
    </r>
  </si>
  <si>
    <t>You have a fixed budget and an idea of what the hours required are and want to see how long you can run the appointment</t>
  </si>
  <si>
    <t>Maximum Length in Weeks</t>
  </si>
  <si>
    <r>
      <t>Appointment Start Date</t>
    </r>
    <r>
      <rPr>
        <sz val="16"/>
        <color theme="1"/>
        <rFont val="Aptos Narrow"/>
        <family val="2"/>
        <scheme val="minor"/>
      </rPr>
      <t xml:space="preserve">      </t>
    </r>
    <r>
      <rPr>
        <sz val="14"/>
        <color theme="1"/>
        <rFont val="Aptos Narrow"/>
        <family val="2"/>
        <scheme val="minor"/>
      </rPr>
      <t>(YYYY-MM-DD)</t>
    </r>
  </si>
  <si>
    <t>Maximum # Hours Available</t>
  </si>
  <si>
    <r>
      <t xml:space="preserve">Option E - </t>
    </r>
    <r>
      <rPr>
        <b/>
        <sz val="22"/>
        <color theme="1"/>
        <rFont val="Aptos Slab SemiBold"/>
        <family val="2"/>
      </rPr>
      <t>Using weekly hours and a desired work period</t>
    </r>
  </si>
  <si>
    <t>Still unsure? If you’re estimating or exploring different possibilities, start with the calculator that reflects what you know most confidently — you can always try another option to compare outcomes.</t>
  </si>
  <si>
    <r>
      <t xml:space="preserve">Option B - </t>
    </r>
    <r>
      <rPr>
        <b/>
        <sz val="22"/>
        <color theme="1"/>
        <rFont val="Aptos Slab SemiBold"/>
        <family val="2"/>
      </rPr>
      <t>Using a fixed budget and desired work period</t>
    </r>
  </si>
  <si>
    <r>
      <t xml:space="preserve">Appointment End Date    </t>
    </r>
    <r>
      <rPr>
        <sz val="14"/>
        <color theme="1"/>
        <rFont val="Aptos Narrow"/>
        <family val="2"/>
        <scheme val="minor"/>
      </rPr>
      <t>(YYYY-MM-DD)</t>
    </r>
  </si>
  <si>
    <t xml:space="preserve">Maximum Length in Months </t>
  </si>
  <si>
    <r>
      <t xml:space="preserve">Option D </t>
    </r>
    <r>
      <rPr>
        <b/>
        <sz val="22"/>
        <color theme="1"/>
        <rFont val="Aptos Slab SemiBold"/>
        <family val="2"/>
      </rPr>
      <t>- Using a fixed budget and weekly hours</t>
    </r>
  </si>
  <si>
    <t>Not sure which calculator to use?</t>
  </si>
  <si>
    <t>Use the questions below to find the calculator that best matches what you already know.</t>
  </si>
  <si>
    <t>Is the appointment eligible for group benefits?</t>
  </si>
  <si>
    <t>Group Benefits</t>
  </si>
  <si>
    <t>Medical/Dental/Vision</t>
  </si>
  <si>
    <t>Basic Life Insurance</t>
  </si>
  <si>
    <t>Not applicable</t>
  </si>
  <si>
    <t>Total Cost of Appointment</t>
  </si>
  <si>
    <t xml:space="preserve">Stat Deductions </t>
  </si>
  <si>
    <t xml:space="preserve">Vacation Pay </t>
  </si>
  <si>
    <r>
      <t xml:space="preserve">Option A - </t>
    </r>
    <r>
      <rPr>
        <sz val="20"/>
        <color theme="1"/>
        <rFont val="Aptos Slab SemiBold"/>
        <family val="2"/>
      </rPr>
      <t xml:space="preserve">Estimate Total Cost for </t>
    </r>
    <r>
      <rPr>
        <u/>
        <sz val="20"/>
        <color theme="1"/>
        <rFont val="Aptos Slab SemiBold"/>
        <family val="2"/>
      </rPr>
      <t>1 Year</t>
    </r>
  </si>
  <si>
    <t>You have a desired or specific work period and want to see the total estimated cost to cover that period.</t>
  </si>
  <si>
    <t>You want to see how much it would cost to fund a 1 year contract under a specific RFP salary.</t>
  </si>
  <si>
    <r>
      <t xml:space="preserve">Option B - </t>
    </r>
    <r>
      <rPr>
        <sz val="20"/>
        <color theme="1"/>
        <rFont val="Aptos Slab SemiBold"/>
        <family val="2"/>
      </rPr>
      <t xml:space="preserve">Using a Specific Work Period </t>
    </r>
  </si>
  <si>
    <t>Length of Appointment (Weeks)</t>
  </si>
  <si>
    <r>
      <t xml:space="preserve">Appointment Start Date
</t>
    </r>
    <r>
      <rPr>
        <sz val="16"/>
        <color theme="1"/>
        <rFont val="Aptos Narrow"/>
        <family val="2"/>
        <scheme val="minor"/>
      </rPr>
      <t>(YYYY-MM-DD)</t>
    </r>
  </si>
  <si>
    <r>
      <t xml:space="preserve">Appointment End Date
</t>
    </r>
    <r>
      <rPr>
        <sz val="16"/>
        <color theme="1"/>
        <rFont val="Aptos Narrow"/>
        <family val="2"/>
        <scheme val="minor"/>
      </rPr>
      <t>(YYYY-MM-DD)</t>
    </r>
  </si>
  <si>
    <t>All calculations are based on a 35 hour work week (full-time)</t>
  </si>
  <si>
    <r>
      <t xml:space="preserve">Option C - </t>
    </r>
    <r>
      <rPr>
        <sz val="20"/>
        <color theme="1"/>
        <rFont val="Aptos Slab SemiBold"/>
        <family val="2"/>
      </rPr>
      <t>Using a Total Fixed Budget and Specific Work Period</t>
    </r>
  </si>
  <si>
    <t>Corresponding RFP ANNUAL Salary</t>
  </si>
  <si>
    <t>Mandatory Employer Related Costs (MERCs) &amp; Group Benefit Costs</t>
  </si>
  <si>
    <t>Total additional costs to account for in addition to the employees gross salary</t>
  </si>
  <si>
    <t xml:space="preserve">You have a desired or specific work period for the appointment and want to use a fixed budget amount to determine how many hours of work per week you would be able to fund during that period. </t>
  </si>
  <si>
    <r>
      <rPr>
        <b/>
        <sz val="18"/>
        <color theme="1"/>
        <rFont val="Aptos Narrow"/>
        <family val="2"/>
        <scheme val="minor"/>
      </rPr>
      <t>👉 Do you have a fixed budget amount?</t>
    </r>
    <r>
      <rPr>
        <sz val="14"/>
        <color theme="1"/>
        <rFont val="Aptos Narrow"/>
        <family val="2"/>
        <scheme val="minor"/>
      </rPr>
      <t xml:space="preserve">
</t>
    </r>
    <r>
      <rPr>
        <sz val="14"/>
        <color theme="1"/>
        <rFont val="Aptos Narrow"/>
        <family val="2"/>
      </rPr>
      <t xml:space="preserve">● </t>
    </r>
    <r>
      <rPr>
        <sz val="14"/>
        <color theme="1"/>
        <rFont val="Aptos Narrow"/>
        <family val="2"/>
        <scheme val="minor"/>
      </rPr>
      <t xml:space="preserve">Yes, and I want to see how many hours of work my budget can fund </t>
    </r>
    <r>
      <rPr>
        <b/>
        <sz val="14"/>
        <color theme="1"/>
        <rFont val="Aptos Narrow"/>
        <family val="2"/>
        <scheme val="minor"/>
      </rPr>
      <t>→ Option A</t>
    </r>
    <r>
      <rPr>
        <sz val="14"/>
        <color theme="1"/>
        <rFont val="Aptos Narrow"/>
        <family val="2"/>
        <scheme val="minor"/>
      </rPr>
      <t xml:space="preserve">
● Yes, and I also know the work needs to happen over a specific period</t>
    </r>
    <r>
      <rPr>
        <b/>
        <sz val="14"/>
        <color theme="1"/>
        <rFont val="Aptos Narrow"/>
        <family val="2"/>
        <scheme val="minor"/>
      </rPr>
      <t xml:space="preserve"> → Option B</t>
    </r>
    <r>
      <rPr>
        <sz val="14"/>
        <color theme="1"/>
        <rFont val="Aptos Narrow"/>
        <family val="2"/>
        <scheme val="minor"/>
      </rPr>
      <t xml:space="preserve">
● Yes, and I know how many hours per week I want the role to work </t>
    </r>
    <r>
      <rPr>
        <b/>
        <sz val="14"/>
        <color theme="1"/>
        <rFont val="Aptos Narrow"/>
        <family val="2"/>
        <scheme val="minor"/>
      </rPr>
      <t>→ Option D</t>
    </r>
    <r>
      <rPr>
        <sz val="14"/>
        <color theme="1"/>
        <rFont val="Aptos Narrow"/>
        <family val="2"/>
        <scheme val="minor"/>
      </rPr>
      <t xml:space="preserve">
</t>
    </r>
    <r>
      <rPr>
        <b/>
        <sz val="18"/>
        <color theme="1"/>
        <rFont val="Aptos Narrow"/>
        <family val="2"/>
        <scheme val="minor"/>
      </rPr>
      <t>👉 Do you know how much work is needed instead of the budget?</t>
    </r>
    <r>
      <rPr>
        <sz val="20"/>
        <color theme="1"/>
        <rFont val="Aptos Narrow"/>
        <family val="2"/>
        <scheme val="minor"/>
      </rPr>
      <t xml:space="preserve">
</t>
    </r>
    <r>
      <rPr>
        <sz val="14"/>
        <color theme="1"/>
        <rFont val="Aptos Narrow"/>
        <family val="2"/>
        <scheme val="minor"/>
      </rPr>
      <t xml:space="preserve">● I know the total number of hours required and want to estimate the cost </t>
    </r>
    <r>
      <rPr>
        <b/>
        <sz val="14"/>
        <color theme="1"/>
        <rFont val="Aptos Narrow"/>
        <family val="2"/>
        <scheme val="minor"/>
      </rPr>
      <t>→ Option C</t>
    </r>
    <r>
      <rPr>
        <sz val="14"/>
        <color theme="1"/>
        <rFont val="Aptos Narrow"/>
        <family val="2"/>
        <scheme val="minor"/>
      </rPr>
      <t xml:space="preserve">
● I know the weekly hours and how long I want the appointment to run </t>
    </r>
    <r>
      <rPr>
        <b/>
        <sz val="14"/>
        <color theme="1"/>
        <rFont val="Aptos Narrow"/>
        <family val="2"/>
        <scheme val="minor"/>
      </rPr>
      <t>→ Option E</t>
    </r>
  </si>
  <si>
    <t>Statuory Deductions</t>
  </si>
  <si>
    <t>Rates</t>
  </si>
  <si>
    <t>Breakdown of Costs</t>
  </si>
  <si>
    <t>Group benefits are mandatory for all full-time appointments 8 months, or more (unless exempt by the funding source</t>
  </si>
  <si>
    <t>→</t>
  </si>
  <si>
    <t>You want to see if you can cover the cost of an appointment using a fixed budget and speicifc work period</t>
  </si>
  <si>
    <t>Full-time RFP employees work 35 hours per week and are paid using an annual salary rate on the semi-monthly pay schedule.</t>
  </si>
  <si>
    <r>
      <t xml:space="preserve">This budget calculator is intended as a planning and exploration tool to help understand the </t>
    </r>
    <r>
      <rPr>
        <b/>
        <u/>
        <sz val="20"/>
        <color theme="1"/>
        <rFont val="Aptos Narrow"/>
        <family val="2"/>
        <scheme val="minor"/>
      </rPr>
      <t>potential</t>
    </r>
    <r>
      <rPr>
        <b/>
        <sz val="20"/>
        <color theme="1"/>
        <rFont val="Aptos Narrow"/>
        <family val="2"/>
        <scheme val="minor"/>
      </rPr>
      <t xml:space="preserve"> cost implications of different hiring scenarios. It allows users to model various appointment types, bands, steps, benefit costs and to see how changes to these inputs affect overall cost.</t>
    </r>
  </si>
  <si>
    <t>The calculator is flexible and may be used in the way that best supports your planning needs. The fields and scenarios can be adjusted as needed to explore different options.</t>
  </si>
  <si>
    <t>Part-time employees work fewer than 35 hours per week, and are paid using an hourly rate on the
part-time hourly pay schedule. Hours worked will be submitted via timecards.</t>
  </si>
  <si>
    <r>
      <t xml:space="preserve">Cost &amp; Budget Calculator Tool (ESTIMATOR): </t>
    </r>
    <r>
      <rPr>
        <sz val="36"/>
        <color rgb="FFFF0000"/>
        <rFont val="Aptos Narrow"/>
        <family val="2"/>
        <scheme val="minor"/>
      </rPr>
      <t>Part-time Hourly</t>
    </r>
    <r>
      <rPr>
        <sz val="36"/>
        <color theme="1"/>
        <rFont val="Aptos Narrow"/>
        <family val="2"/>
        <scheme val="minor"/>
      </rPr>
      <t xml:space="preserve"> Research Funded Position</t>
    </r>
  </si>
  <si>
    <r>
      <t xml:space="preserve">Cost &amp; Budget Calculator Tool (ESTIMATOR): </t>
    </r>
    <r>
      <rPr>
        <sz val="36"/>
        <color rgb="FFFF0000"/>
        <rFont val="Aptos Narrow"/>
        <family val="2"/>
        <scheme val="minor"/>
      </rPr>
      <t>Full-time Salary</t>
    </r>
    <r>
      <rPr>
        <sz val="36"/>
        <color theme="1"/>
        <rFont val="Aptos Narrow"/>
        <family val="2"/>
        <scheme val="minor"/>
      </rPr>
      <t xml:space="preserve"> Research Funded Position</t>
    </r>
  </si>
  <si>
    <t>This symbol below will be to the right of a drop down selection</t>
  </si>
  <si>
    <r>
      <rPr>
        <b/>
        <u/>
        <sz val="18"/>
        <color rgb="FFFF0000"/>
        <rFont val="Aptos Narrow"/>
        <family val="2"/>
        <scheme val="minor"/>
      </rPr>
      <t>Note</t>
    </r>
    <r>
      <rPr>
        <b/>
        <sz val="18"/>
        <color rgb="FFFF0000"/>
        <rFont val="Aptos Narrow"/>
        <family val="2"/>
        <scheme val="minor"/>
      </rPr>
      <t>: Actual costs may vary depending on employment details. This tool is for budget planning purposes only, and all calculations are estimates, not final amounts.</t>
    </r>
  </si>
  <si>
    <t>Ensure you complete the MERCs/benefit chart FIRST before using the calculator charts.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</si>
</sst>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8" formatCode="&quot;$&quot;#,##0.00_);[Red]\(&quot;$&quot;#,##0.00\)"/>
    <numFmt numFmtId="44" formatCode="_(&quot;$&quot;* #,##0.00_);_(&quot;$&quot;* \(#,##0.00\);_(&quot;$&quot;* &quot;-&quot;??_);_(@_)"/>
    <numFmt numFmtId="164" formatCode="&quot;$&quot;#,##0.00"/>
    <numFmt numFmtId="165" formatCode="yyyy\-mm\-dd;@"/>
    <numFmt numFmtId="166" formatCode="0.0"/>
  </numFmts>
  <fonts count="68" x14ac:knownFonts="1">
    <font>
      <sz val="11"/>
      <color theme="1"/>
      <name val="Aptos Narrow"/>
      <family val="2"/>
      <scheme val="minor"/>
    </font>
    <font>
      <sz val="11"/>
      <color theme="1"/>
      <name val="Aptos Narrow"/>
      <family val="2"/>
      <scheme val="minor"/>
    </font>
    <font>
      <b/>
      <sz val="11"/>
      <color theme="1"/>
      <name val="Aptos Narrow"/>
      <family val="2"/>
      <scheme val="minor"/>
    </font>
    <font>
      <b/>
      <sz val="11"/>
      <color rgb="FFFF0000"/>
      <name val="Aptos Narrow"/>
      <family val="2"/>
      <scheme val="minor"/>
    </font>
    <font>
      <b/>
      <u/>
      <sz val="11"/>
      <color theme="1"/>
      <name val="Aptos Narrow"/>
      <family val="2"/>
      <scheme val="minor"/>
    </font>
    <font>
      <b/>
      <sz val="16"/>
      <color theme="1"/>
      <name val="Aptos Narrow"/>
      <family val="2"/>
      <scheme val="minor"/>
    </font>
    <font>
      <i/>
      <sz val="11"/>
      <color theme="1"/>
      <name val="Aptos Narrow"/>
      <family val="2"/>
      <scheme val="minor"/>
    </font>
    <font>
      <sz val="8"/>
      <name val="Aptos Narrow"/>
      <family val="2"/>
      <scheme val="minor"/>
    </font>
    <font>
      <sz val="10"/>
      <color theme="1"/>
      <name val="Arial"/>
      <family val="2"/>
    </font>
    <font>
      <b/>
      <sz val="10"/>
      <color theme="1"/>
      <name val="Arial"/>
      <family val="2"/>
    </font>
    <font>
      <sz val="12"/>
      <color theme="1"/>
      <name val="Aptos Narrow"/>
      <family val="2"/>
      <scheme val="minor"/>
    </font>
    <font>
      <b/>
      <sz val="14"/>
      <color rgb="FF0000FF"/>
      <name val="Aptos Narrow"/>
      <family val="2"/>
      <scheme val="minor"/>
    </font>
    <font>
      <sz val="14"/>
      <color theme="1"/>
      <name val="Aptos Narrow"/>
      <family val="2"/>
      <scheme val="minor"/>
    </font>
    <font>
      <sz val="16"/>
      <color theme="1"/>
      <name val="Aptos Narrow"/>
      <family val="2"/>
      <scheme val="minor"/>
    </font>
    <font>
      <b/>
      <sz val="18"/>
      <color theme="1"/>
      <name val="Aptos Narrow"/>
      <family val="2"/>
      <scheme val="minor"/>
    </font>
    <font>
      <sz val="18"/>
      <color theme="1"/>
      <name val="Aptos Narrow"/>
      <family val="2"/>
      <scheme val="minor"/>
    </font>
    <font>
      <b/>
      <sz val="14"/>
      <color theme="1"/>
      <name val="Aptos Narrow"/>
      <family val="2"/>
      <scheme val="minor"/>
    </font>
    <font>
      <b/>
      <sz val="12"/>
      <color theme="1"/>
      <name val="Aptos Narrow"/>
      <family val="2"/>
      <scheme val="minor"/>
    </font>
    <font>
      <b/>
      <u/>
      <sz val="14"/>
      <color theme="1"/>
      <name val="Aptos Narrow"/>
      <family val="2"/>
      <scheme val="minor"/>
    </font>
    <font>
      <b/>
      <u/>
      <sz val="16"/>
      <color theme="1"/>
      <name val="Aptos Narrow"/>
      <family val="2"/>
      <scheme val="minor"/>
    </font>
    <font>
      <b/>
      <sz val="22"/>
      <color theme="0"/>
      <name val="Aptos Narrow"/>
      <family val="2"/>
      <scheme val="minor"/>
    </font>
    <font>
      <i/>
      <sz val="14"/>
      <color theme="1"/>
      <name val="Aptos Narrow"/>
      <family val="2"/>
      <scheme val="minor"/>
    </font>
    <font>
      <i/>
      <sz val="16"/>
      <color theme="1"/>
      <name val="Aptos Narrow"/>
      <family val="2"/>
      <scheme val="minor"/>
    </font>
    <font>
      <b/>
      <i/>
      <sz val="16"/>
      <color theme="1"/>
      <name val="Aptos Narrow"/>
      <family val="2"/>
      <scheme val="minor"/>
    </font>
    <font>
      <b/>
      <u/>
      <sz val="18"/>
      <color theme="1"/>
      <name val="Aptos Narrow"/>
      <family val="2"/>
      <scheme val="minor"/>
    </font>
    <font>
      <b/>
      <u/>
      <sz val="11"/>
      <color theme="0"/>
      <name val="Aptos Narrow"/>
      <family val="2"/>
      <scheme val="minor"/>
    </font>
    <font>
      <sz val="14"/>
      <name val="Aptos Narrow"/>
      <family val="2"/>
      <scheme val="minor"/>
    </font>
    <font>
      <b/>
      <u/>
      <sz val="16"/>
      <color rgb="FFFF0000"/>
      <name val="Aptos Narrow"/>
      <family val="2"/>
      <scheme val="minor"/>
    </font>
    <font>
      <b/>
      <u/>
      <sz val="12"/>
      <color theme="1"/>
      <name val="Aptos Narrow"/>
      <family val="2"/>
      <scheme val="minor"/>
    </font>
    <font>
      <i/>
      <sz val="18"/>
      <color theme="1"/>
      <name val="Aptos Narrow"/>
      <family val="2"/>
      <scheme val="minor"/>
    </font>
    <font>
      <b/>
      <sz val="20"/>
      <color rgb="FFFF0000"/>
      <name val="Aptos Narrow"/>
      <family val="2"/>
      <scheme val="minor"/>
    </font>
    <font>
      <b/>
      <sz val="22"/>
      <color theme="1"/>
      <name val="Aptos Slab Black"/>
      <family val="2"/>
    </font>
    <font>
      <sz val="22"/>
      <color theme="1"/>
      <name val="Aptos Slab SemiBold"/>
      <family val="2"/>
    </font>
    <font>
      <b/>
      <sz val="22"/>
      <color theme="1"/>
      <name val="Aptos Slab SemiBold"/>
      <family val="2"/>
    </font>
    <font>
      <b/>
      <sz val="18"/>
      <color rgb="FFFF0000"/>
      <name val="Aptos Narrow"/>
      <family val="2"/>
      <scheme val="minor"/>
    </font>
    <font>
      <b/>
      <i/>
      <sz val="14"/>
      <color rgb="FFFF0000"/>
      <name val="Aptos Narrow"/>
      <family val="2"/>
      <scheme val="minor"/>
    </font>
    <font>
      <b/>
      <sz val="24"/>
      <color theme="0"/>
      <name val="Aptos Narrow"/>
      <family val="2"/>
      <scheme val="minor"/>
    </font>
    <font>
      <sz val="20"/>
      <color theme="1"/>
      <name val="Aptos Narrow"/>
      <family val="2"/>
      <scheme val="minor"/>
    </font>
    <font>
      <sz val="14"/>
      <color theme="1"/>
      <name val="Aptos Narrow"/>
      <family val="2"/>
    </font>
    <font>
      <b/>
      <sz val="20"/>
      <color theme="1"/>
      <name val="Aptos Slab Black"/>
      <family val="2"/>
    </font>
    <font>
      <sz val="20"/>
      <color theme="1"/>
      <name val="Aptos Slab SemiBold"/>
      <family val="2"/>
    </font>
    <font>
      <u/>
      <sz val="20"/>
      <color theme="1"/>
      <name val="Aptos Slab SemiBold"/>
      <family val="2"/>
    </font>
    <font>
      <b/>
      <sz val="16"/>
      <name val="Aptos Narrow"/>
      <family val="2"/>
      <scheme val="minor"/>
    </font>
    <font>
      <sz val="16"/>
      <name val="Aptos Narrow"/>
      <family val="2"/>
      <scheme val="minor"/>
    </font>
    <font>
      <b/>
      <sz val="16"/>
      <color rgb="FF0000FF"/>
      <name val="Aptos Narrow"/>
      <family val="2"/>
      <scheme val="minor"/>
    </font>
    <font>
      <b/>
      <sz val="20"/>
      <color theme="1"/>
      <name val="Aptos Narrow"/>
      <family val="2"/>
      <scheme val="minor"/>
    </font>
    <font>
      <b/>
      <u/>
      <sz val="20"/>
      <color theme="1"/>
      <name val="Aptos Narrow"/>
      <family val="2"/>
      <scheme val="minor"/>
    </font>
    <font>
      <i/>
      <sz val="18"/>
      <name val="Aptos Narrow"/>
      <family val="2"/>
      <scheme val="minor"/>
    </font>
    <font>
      <b/>
      <sz val="16"/>
      <color rgb="FFFF0000"/>
      <name val="Aptos Narrow"/>
      <family val="2"/>
      <scheme val="minor"/>
    </font>
    <font>
      <sz val="16"/>
      <color rgb="FFFF0000"/>
      <name val="Aptos Narrow"/>
      <family val="2"/>
      <scheme val="minor"/>
    </font>
    <font>
      <b/>
      <sz val="20"/>
      <color theme="0"/>
      <name val="Aptos Narrow"/>
      <family val="2"/>
      <scheme val="minor"/>
    </font>
    <font>
      <b/>
      <u/>
      <sz val="26"/>
      <color theme="1"/>
      <name val="Aptos Narrow"/>
      <family val="2"/>
      <scheme val="minor"/>
    </font>
    <font>
      <b/>
      <u/>
      <sz val="36"/>
      <color theme="1"/>
      <name val="Aptos Narrow"/>
      <family val="2"/>
      <scheme val="minor"/>
    </font>
    <font>
      <b/>
      <sz val="16"/>
      <color theme="0"/>
      <name val="Aptos Narrow"/>
      <family val="2"/>
      <scheme val="minor"/>
    </font>
    <font>
      <sz val="22"/>
      <color theme="1"/>
      <name val="Aptos Narrow"/>
      <family val="2"/>
    </font>
    <font>
      <b/>
      <sz val="36"/>
      <color theme="1"/>
      <name val="Aptos Narrow"/>
      <family val="2"/>
      <scheme val="minor"/>
    </font>
    <font>
      <sz val="36"/>
      <color theme="1"/>
      <name val="Aptos Narrow"/>
      <family val="2"/>
      <scheme val="minor"/>
    </font>
    <font>
      <b/>
      <i/>
      <sz val="16"/>
      <color rgb="FFFF0000"/>
      <name val="Aptos Narrow"/>
      <family val="2"/>
      <scheme val="minor"/>
    </font>
    <font>
      <b/>
      <i/>
      <sz val="15.5"/>
      <color rgb="FFFF0000"/>
      <name val="Aptos Narrow"/>
      <family val="2"/>
      <scheme val="minor"/>
    </font>
    <font>
      <b/>
      <sz val="24"/>
      <color rgb="FFFF0000"/>
      <name val="Aptos Narrow"/>
      <family val="2"/>
      <scheme val="minor"/>
    </font>
    <font>
      <b/>
      <sz val="28"/>
      <color rgb="FFFF0000"/>
      <name val="Aptos Narrow"/>
      <family val="2"/>
      <scheme val="minor"/>
    </font>
    <font>
      <sz val="36"/>
      <color rgb="FFFF0000"/>
      <name val="Aptos Narrow"/>
      <family val="2"/>
      <scheme val="minor"/>
    </font>
    <font>
      <b/>
      <u/>
      <sz val="18"/>
      <color rgb="FFFF0000"/>
      <name val="Aptos Narrow"/>
      <family val="2"/>
      <scheme val="minor"/>
    </font>
    <font>
      <b/>
      <i/>
      <sz val="13.5"/>
      <color theme="1"/>
      <name val="Aptos Narrow"/>
      <family val="2"/>
      <scheme val="minor"/>
    </font>
    <font>
      <sz val="72"/>
      <color theme="1"/>
      <name val="Aptos Narrow"/>
      <family val="2"/>
      <scheme val="minor"/>
    </font>
    <font>
      <b/>
      <sz val="18"/>
      <name val="Aptos Narrow"/>
      <family val="2"/>
      <scheme val="minor"/>
    </font>
    <font>
      <b/>
      <sz val="20"/>
      <color theme="6" tint="0.59999389629810485"/>
      <name val="Aptos Narrow"/>
      <family val="2"/>
      <scheme val="minor"/>
    </font>
    <font>
      <b/>
      <sz val="20"/>
      <name val="Aptos Narrow"/>
      <family val="2"/>
      <scheme val="minor"/>
    </font>
  </fonts>
  <fills count="31">
    <fill>
      <patternFill patternType="none"/>
    </fill>
    <fill>
      <patternFill patternType="gray125"/>
    </fill>
    <fill>
      <patternFill patternType="solid">
        <fgColor theme="4" tint="0.79998168889431442"/>
        <bgColor indexed="64"/>
      </patternFill>
    </fill>
    <fill>
      <patternFill patternType="solid">
        <fgColor theme="5" tint="0.59999389629810485"/>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9" tint="0.39997558519241921"/>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3" tint="0.89999084444715716"/>
        <bgColor indexed="64"/>
      </patternFill>
    </fill>
    <fill>
      <patternFill patternType="solid">
        <fgColor rgb="FFFEF798"/>
        <bgColor indexed="64"/>
      </patternFill>
    </fill>
    <fill>
      <patternFill patternType="solid">
        <fgColor rgb="FFFFEFFF"/>
        <bgColor indexed="64"/>
      </patternFill>
    </fill>
    <fill>
      <patternFill patternType="solid">
        <fgColor rgb="FFF0F0F0"/>
        <bgColor indexed="64"/>
      </patternFill>
    </fill>
    <fill>
      <patternFill patternType="solid">
        <fgColor theme="5" tint="0.79998168889431442"/>
        <bgColor indexed="64"/>
      </patternFill>
    </fill>
    <fill>
      <patternFill patternType="solid">
        <fgColor rgb="FFD5FAFF"/>
        <bgColor indexed="64"/>
      </patternFill>
    </fill>
    <fill>
      <patternFill patternType="solid">
        <fgColor theme="1"/>
        <bgColor indexed="64"/>
      </patternFill>
    </fill>
    <fill>
      <patternFill patternType="solid">
        <fgColor theme="8" tint="0.59999389629810485"/>
        <bgColor indexed="64"/>
      </patternFill>
    </fill>
    <fill>
      <patternFill patternType="solid">
        <fgColor theme="5" tint="0.39997558519241921"/>
        <bgColor indexed="64"/>
      </patternFill>
    </fill>
    <fill>
      <patternFill patternType="solid">
        <fgColor rgb="FF00D2EE"/>
        <bgColor indexed="64"/>
      </patternFill>
    </fill>
    <fill>
      <patternFill patternType="solid">
        <fgColor theme="3" tint="0.749992370372631"/>
        <bgColor indexed="64"/>
      </patternFill>
    </fill>
    <fill>
      <patternFill patternType="solid">
        <fgColor rgb="FFF3E9E9"/>
        <bgColor indexed="64"/>
      </patternFill>
    </fill>
    <fill>
      <patternFill patternType="solid">
        <fgColor rgb="FFEA6044"/>
        <bgColor indexed="64"/>
      </patternFill>
    </fill>
    <fill>
      <patternFill patternType="solid">
        <fgColor rgb="FFECFCEA"/>
        <bgColor indexed="64"/>
      </patternFill>
    </fill>
    <fill>
      <patternFill patternType="solid">
        <fgColor theme="7" tint="0.79998168889431442"/>
        <bgColor indexed="64"/>
      </patternFill>
    </fill>
    <fill>
      <patternFill patternType="solid">
        <fgColor rgb="FFFEF0FD"/>
        <bgColor indexed="64"/>
      </patternFill>
    </fill>
    <fill>
      <patternFill patternType="solid">
        <fgColor theme="7" tint="0.39997558519241921"/>
        <bgColor indexed="64"/>
      </patternFill>
    </fill>
    <fill>
      <patternFill patternType="solid">
        <fgColor theme="0" tint="-0.34998626667073579"/>
        <bgColor indexed="64"/>
      </patternFill>
    </fill>
    <fill>
      <patternFill patternType="solid">
        <fgColor theme="2" tint="-0.89999084444715716"/>
        <bgColor indexed="64"/>
      </patternFill>
    </fill>
    <fill>
      <patternFill patternType="solid">
        <fgColor rgb="FFFED6D6"/>
        <bgColor indexed="64"/>
      </patternFill>
    </fill>
    <fill>
      <patternFill patternType="solid">
        <fgColor rgb="FFFFEAC1"/>
        <bgColor indexed="64"/>
      </patternFill>
    </fill>
    <fill>
      <patternFill patternType="solid">
        <fgColor theme="0"/>
        <bgColor indexed="64"/>
      </patternFill>
    </fill>
  </fills>
  <borders count="7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right/>
      <top/>
      <bottom style="medium">
        <color rgb="FF000000"/>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slantDashDot">
        <color indexed="64"/>
      </left>
      <right/>
      <top style="slantDashDot">
        <color indexed="64"/>
      </top>
      <bottom/>
      <diagonal/>
    </border>
    <border>
      <left/>
      <right/>
      <top style="slantDashDot">
        <color indexed="64"/>
      </top>
      <bottom/>
      <diagonal/>
    </border>
    <border>
      <left/>
      <right style="slantDashDot">
        <color indexed="64"/>
      </right>
      <top style="slantDashDot">
        <color indexed="64"/>
      </top>
      <bottom/>
      <diagonal/>
    </border>
    <border>
      <left style="slantDashDot">
        <color indexed="64"/>
      </left>
      <right/>
      <top/>
      <bottom/>
      <diagonal/>
    </border>
    <border>
      <left/>
      <right style="slantDashDot">
        <color indexed="64"/>
      </right>
      <top/>
      <bottom/>
      <diagonal/>
    </border>
    <border>
      <left style="slantDashDot">
        <color indexed="64"/>
      </left>
      <right/>
      <top/>
      <bottom style="slantDashDot">
        <color indexed="64"/>
      </bottom>
      <diagonal/>
    </border>
    <border>
      <left/>
      <right/>
      <top/>
      <bottom style="slantDashDot">
        <color indexed="64"/>
      </bottom>
      <diagonal/>
    </border>
    <border>
      <left/>
      <right style="slantDashDot">
        <color indexed="64"/>
      </right>
      <top/>
      <bottom style="slantDashDot">
        <color indexed="64"/>
      </bottom>
      <diagonal/>
    </border>
    <border>
      <left style="mediumDashDotDot">
        <color rgb="FFFF0000"/>
      </left>
      <right style="mediumDashDotDot">
        <color rgb="FFFF0000"/>
      </right>
      <top style="mediumDashDotDot">
        <color rgb="FFFF0000"/>
      </top>
      <bottom style="mediumDashDotDot">
        <color rgb="FFFF0000"/>
      </bottom>
      <diagonal/>
    </border>
    <border>
      <left style="mediumDashDotDot">
        <color rgb="FFFF0000"/>
      </left>
      <right style="mediumDashDotDot">
        <color rgb="FFFF0000"/>
      </right>
      <top style="mediumDashDotDot">
        <color rgb="FFFF0000"/>
      </top>
      <bottom/>
      <diagonal/>
    </border>
    <border>
      <left style="mediumDashDotDot">
        <color rgb="FFFF0000"/>
      </left>
      <right style="mediumDashDotDot">
        <color rgb="FFFF0000"/>
      </right>
      <top/>
      <bottom/>
      <diagonal/>
    </border>
    <border>
      <left style="mediumDashDotDot">
        <color rgb="FFFF0000"/>
      </left>
      <right style="mediumDashDotDot">
        <color rgb="FFFF0000"/>
      </right>
      <top/>
      <bottom style="mediumDashDotDot">
        <color rgb="FFFF0000"/>
      </bottom>
      <diagonal/>
    </border>
    <border>
      <left style="mediumDashDotDot">
        <color rgb="FFFF0000"/>
      </left>
      <right/>
      <top style="mediumDashDotDot">
        <color rgb="FFFF0000"/>
      </top>
      <bottom/>
      <diagonal/>
    </border>
    <border>
      <left/>
      <right style="mediumDashDotDot">
        <color rgb="FFFF0000"/>
      </right>
      <top style="mediumDashDotDot">
        <color rgb="FFFF0000"/>
      </top>
      <bottom/>
      <diagonal/>
    </border>
    <border>
      <left style="mediumDashDotDot">
        <color rgb="FFFF0000"/>
      </left>
      <right/>
      <top/>
      <bottom style="mediumDashDotDot">
        <color rgb="FFFF0000"/>
      </bottom>
      <diagonal/>
    </border>
    <border>
      <left/>
      <right style="mediumDashDotDot">
        <color rgb="FFFF0000"/>
      </right>
      <top/>
      <bottom style="mediumDashDotDot">
        <color rgb="FFFF0000"/>
      </bottom>
      <diagonal/>
    </border>
    <border>
      <left style="mediumDashDotDot">
        <color rgb="FFFF0000"/>
      </left>
      <right/>
      <top/>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
      <left style="medium">
        <color rgb="FFFF0000"/>
      </left>
      <right/>
      <top/>
      <bottom/>
      <diagonal/>
    </border>
    <border>
      <left/>
      <right style="medium">
        <color rgb="FFFF0000"/>
      </right>
      <top/>
      <bottom/>
      <diagonal/>
    </border>
    <border>
      <left style="thick">
        <color rgb="FFFFCC66"/>
      </left>
      <right/>
      <top style="thick">
        <color rgb="FFFFCC66"/>
      </top>
      <bottom/>
      <diagonal/>
    </border>
    <border>
      <left/>
      <right/>
      <top style="thick">
        <color rgb="FFFFCC66"/>
      </top>
      <bottom/>
      <diagonal/>
    </border>
    <border>
      <left/>
      <right style="thick">
        <color rgb="FFFFCC66"/>
      </right>
      <top style="thick">
        <color rgb="FFFFCC66"/>
      </top>
      <bottom/>
      <diagonal/>
    </border>
    <border>
      <left style="thick">
        <color rgb="FFFFCC66"/>
      </left>
      <right/>
      <top/>
      <bottom/>
      <diagonal/>
    </border>
    <border>
      <left/>
      <right style="thick">
        <color rgb="FFFFCC66"/>
      </right>
      <top/>
      <bottom/>
      <diagonal/>
    </border>
    <border>
      <left style="thick">
        <color rgb="FFFFCC66"/>
      </left>
      <right/>
      <top/>
      <bottom style="thick">
        <color rgb="FFFFCC66"/>
      </bottom>
      <diagonal/>
    </border>
    <border>
      <left/>
      <right/>
      <top/>
      <bottom style="thick">
        <color rgb="FFFFCC66"/>
      </bottom>
      <diagonal/>
    </border>
    <border>
      <left/>
      <right style="thick">
        <color rgb="FFFFCC66"/>
      </right>
      <top/>
      <bottom style="thick">
        <color rgb="FFFFCC66"/>
      </bottom>
      <diagonal/>
    </border>
    <border>
      <left/>
      <right/>
      <top style="mediumDashDotDot">
        <color rgb="FFFF0000"/>
      </top>
      <bottom/>
      <diagonal/>
    </border>
    <border>
      <left style="thin">
        <color indexed="64"/>
      </left>
      <right style="medium">
        <color indexed="64"/>
      </right>
      <top style="medium">
        <color indexed="64"/>
      </top>
      <bottom style="medium">
        <color indexed="64"/>
      </bottom>
      <diagonal/>
    </border>
    <border>
      <left style="mediumDashDotDot">
        <color rgb="FFFF0000"/>
      </left>
      <right/>
      <top style="medium">
        <color indexed="64"/>
      </top>
      <bottom/>
      <diagonal/>
    </border>
    <border>
      <left style="thin">
        <color indexed="64"/>
      </left>
      <right/>
      <top style="medium">
        <color indexed="64"/>
      </top>
      <bottom/>
      <diagonal/>
    </border>
    <border>
      <left style="thin">
        <color indexed="64"/>
      </left>
      <right/>
      <top/>
      <bottom/>
      <diagonal/>
    </border>
    <border>
      <left style="thin">
        <color indexed="64"/>
      </left>
      <right/>
      <top/>
      <bottom style="medium">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554">
    <xf numFmtId="0" fontId="0" fillId="0" borderId="0" xfId="0"/>
    <xf numFmtId="0" fontId="2" fillId="0" borderId="0" xfId="0" applyFont="1"/>
    <xf numFmtId="0" fontId="3" fillId="0" borderId="0" xfId="0" applyFont="1"/>
    <xf numFmtId="0" fontId="0" fillId="2" borderId="0" xfId="0" applyFill="1"/>
    <xf numFmtId="0" fontId="4" fillId="0" borderId="0" xfId="0" applyFont="1"/>
    <xf numFmtId="0" fontId="6" fillId="0" borderId="0" xfId="0" applyFont="1"/>
    <xf numFmtId="0" fontId="0" fillId="7" borderId="0" xfId="0" applyFill="1"/>
    <xf numFmtId="44" fontId="0" fillId="0" borderId="0" xfId="1" applyFont="1"/>
    <xf numFmtId="44" fontId="0" fillId="7" borderId="0" xfId="1" applyFont="1" applyFill="1"/>
    <xf numFmtId="0" fontId="8" fillId="0" borderId="10" xfId="0" applyFont="1" applyBorder="1" applyAlignment="1">
      <alignment horizontal="left" vertical="center" wrapText="1"/>
    </xf>
    <xf numFmtId="0" fontId="9" fillId="0" borderId="11" xfId="0" applyFont="1" applyBorder="1" applyAlignment="1">
      <alignment horizontal="center" vertical="center" wrapText="1"/>
    </xf>
    <xf numFmtId="0" fontId="8" fillId="0" borderId="12" xfId="0" applyFont="1" applyBorder="1" applyAlignment="1">
      <alignment horizontal="center" vertical="center" wrapText="1"/>
    </xf>
    <xf numFmtId="8" fontId="8" fillId="0" borderId="13" xfId="0" applyNumberFormat="1" applyFont="1" applyBorder="1" applyAlignment="1">
      <alignment horizontal="center" vertical="center" wrapText="1"/>
    </xf>
    <xf numFmtId="0" fontId="9" fillId="0" borderId="0" xfId="0" applyFont="1" applyAlignment="1">
      <alignment horizontal="center" vertical="center" wrapText="1"/>
    </xf>
    <xf numFmtId="8" fontId="8" fillId="0" borderId="0" xfId="0" applyNumberFormat="1" applyFont="1" applyAlignment="1">
      <alignment horizontal="center" vertical="center" wrapText="1"/>
    </xf>
    <xf numFmtId="0" fontId="2" fillId="2" borderId="0" xfId="0" applyFont="1" applyFill="1"/>
    <xf numFmtId="0" fontId="0" fillId="5" borderId="0" xfId="0" applyFill="1"/>
    <xf numFmtId="0" fontId="2" fillId="3" borderId="0" xfId="0" applyFont="1" applyFill="1"/>
    <xf numFmtId="0" fontId="0" fillId="8" borderId="0" xfId="0" applyFill="1"/>
    <xf numFmtId="0" fontId="0" fillId="8" borderId="17" xfId="0" applyFill="1" applyBorder="1"/>
    <xf numFmtId="9" fontId="0" fillId="8" borderId="0" xfId="0" applyNumberFormat="1" applyFill="1"/>
    <xf numFmtId="0" fontId="0" fillId="8" borderId="21" xfId="0" applyFill="1" applyBorder="1"/>
    <xf numFmtId="9" fontId="0" fillId="8" borderId="21" xfId="0" applyNumberFormat="1" applyFill="1" applyBorder="1"/>
    <xf numFmtId="0" fontId="2" fillId="0" borderId="0" xfId="0" applyFont="1" applyAlignment="1">
      <alignment vertical="center"/>
    </xf>
    <xf numFmtId="0" fontId="0" fillId="0" borderId="4" xfId="0" applyBorder="1" applyAlignment="1">
      <alignment horizontal="left" vertical="center"/>
    </xf>
    <xf numFmtId="0" fontId="0" fillId="0" borderId="6" xfId="0" applyBorder="1" applyAlignment="1">
      <alignment horizontal="left" vertical="center"/>
    </xf>
    <xf numFmtId="0" fontId="0" fillId="0" borderId="7" xfId="0" applyBorder="1" applyAlignment="1">
      <alignment horizontal="left" vertical="center"/>
    </xf>
    <xf numFmtId="0" fontId="11" fillId="0" borderId="0" xfId="0" applyFont="1" applyAlignment="1">
      <alignment horizontal="left" vertical="center"/>
    </xf>
    <xf numFmtId="0" fontId="14" fillId="0" borderId="0" xfId="0" applyFont="1"/>
    <xf numFmtId="0" fontId="12" fillId="0" borderId="0" xfId="0" applyFont="1" applyAlignment="1">
      <alignment vertical="center" wrapText="1"/>
    </xf>
    <xf numFmtId="0" fontId="0" fillId="0" borderId="0" xfId="0" applyAlignment="1">
      <alignment vertical="center"/>
    </xf>
    <xf numFmtId="0" fontId="21" fillId="0" borderId="0" xfId="0" applyFont="1"/>
    <xf numFmtId="0" fontId="21" fillId="0" borderId="0" xfId="0" applyFont="1" applyAlignment="1">
      <alignment vertical="center"/>
    </xf>
    <xf numFmtId="0" fontId="16" fillId="0" borderId="0" xfId="0" applyFont="1" applyAlignment="1">
      <alignment vertical="center"/>
    </xf>
    <xf numFmtId="0" fontId="16" fillId="0" borderId="0" xfId="0" applyFont="1" applyAlignment="1">
      <alignment horizontal="center" vertical="center"/>
    </xf>
    <xf numFmtId="0" fontId="12" fillId="0" borderId="0" xfId="0" applyFont="1" applyAlignment="1">
      <alignment horizontal="center" vertical="center"/>
    </xf>
    <xf numFmtId="0" fontId="21" fillId="0" borderId="0" xfId="0" applyFont="1" applyAlignment="1">
      <alignment horizontal="center" vertical="center"/>
    </xf>
    <xf numFmtId="0" fontId="21" fillId="0" borderId="0" xfId="0" applyFont="1" applyAlignment="1">
      <alignment horizontal="left" vertical="center"/>
    </xf>
    <xf numFmtId="0" fontId="5" fillId="12" borderId="0" xfId="0" applyFont="1" applyFill="1" applyAlignment="1">
      <alignment horizontal="center" vertical="center"/>
    </xf>
    <xf numFmtId="0" fontId="16" fillId="11" borderId="4" xfId="0" applyFont="1" applyFill="1" applyBorder="1" applyAlignment="1">
      <alignment horizontal="center" vertical="center"/>
    </xf>
    <xf numFmtId="0" fontId="16" fillId="11" borderId="5" xfId="0" applyFont="1" applyFill="1" applyBorder="1" applyAlignment="1">
      <alignment horizontal="center" vertical="center"/>
    </xf>
    <xf numFmtId="0" fontId="16" fillId="11" borderId="5" xfId="0" applyFont="1" applyFill="1" applyBorder="1" applyAlignment="1">
      <alignment horizontal="center" vertical="center" wrapText="1"/>
    </xf>
    <xf numFmtId="164" fontId="15" fillId="11" borderId="5" xfId="1" applyNumberFormat="1" applyFont="1" applyFill="1" applyBorder="1" applyAlignment="1">
      <alignment vertical="center"/>
    </xf>
    <xf numFmtId="0" fontId="12" fillId="11" borderId="4" xfId="0" applyFont="1" applyFill="1" applyBorder="1" applyAlignment="1">
      <alignment horizontal="center" vertical="center"/>
    </xf>
    <xf numFmtId="0" fontId="21" fillId="11" borderId="4" xfId="0" applyFont="1" applyFill="1" applyBorder="1" applyAlignment="1">
      <alignment horizontal="center" vertical="center"/>
    </xf>
    <xf numFmtId="0" fontId="21" fillId="11" borderId="5" xfId="0" applyFont="1" applyFill="1" applyBorder="1" applyAlignment="1">
      <alignment horizontal="center" vertical="center"/>
    </xf>
    <xf numFmtId="0" fontId="21" fillId="11" borderId="5" xfId="0" applyFont="1" applyFill="1" applyBorder="1" applyAlignment="1">
      <alignment horizontal="left" vertical="center"/>
    </xf>
    <xf numFmtId="0" fontId="21" fillId="11" borderId="6" xfId="0" applyFont="1" applyFill="1" applyBorder="1"/>
    <xf numFmtId="0" fontId="11" fillId="11" borderId="7" xfId="0" applyFont="1" applyFill="1" applyBorder="1" applyAlignment="1">
      <alignment horizontal="left" vertical="center"/>
    </xf>
    <xf numFmtId="0" fontId="21" fillId="11" borderId="7" xfId="0" applyFont="1" applyFill="1" applyBorder="1" applyAlignment="1">
      <alignment horizontal="left" vertical="center"/>
    </xf>
    <xf numFmtId="0" fontId="21" fillId="11" borderId="8" xfId="0" applyFont="1" applyFill="1" applyBorder="1" applyAlignment="1">
      <alignment horizontal="left" vertical="center"/>
    </xf>
    <xf numFmtId="0" fontId="16" fillId="13" borderId="4" xfId="0" applyFont="1" applyFill="1" applyBorder="1" applyAlignment="1">
      <alignment horizontal="center" vertical="center"/>
    </xf>
    <xf numFmtId="0" fontId="16" fillId="13" borderId="5" xfId="0" applyFont="1" applyFill="1" applyBorder="1" applyAlignment="1">
      <alignment horizontal="center" vertical="center"/>
    </xf>
    <xf numFmtId="0" fontId="21" fillId="13" borderId="4" xfId="0" applyFont="1" applyFill="1" applyBorder="1" applyAlignment="1">
      <alignment horizontal="center" vertical="center"/>
    </xf>
    <xf numFmtId="0" fontId="21" fillId="13" borderId="5" xfId="0" applyFont="1" applyFill="1" applyBorder="1" applyAlignment="1">
      <alignment horizontal="center" vertical="center"/>
    </xf>
    <xf numFmtId="0" fontId="21" fillId="13" borderId="6" xfId="0" applyFont="1" applyFill="1" applyBorder="1"/>
    <xf numFmtId="0" fontId="21" fillId="13" borderId="7" xfId="0" applyFont="1" applyFill="1" applyBorder="1" applyAlignment="1">
      <alignment horizontal="center" vertical="center"/>
    </xf>
    <xf numFmtId="0" fontId="16" fillId="13" borderId="7" xfId="0" applyFont="1" applyFill="1" applyBorder="1" applyAlignment="1">
      <alignment horizontal="center" vertical="center"/>
    </xf>
    <xf numFmtId="0" fontId="21" fillId="13" borderId="8" xfId="0" applyFont="1" applyFill="1" applyBorder="1" applyAlignment="1">
      <alignment vertical="center"/>
    </xf>
    <xf numFmtId="0" fontId="16" fillId="14" borderId="4" xfId="0" applyFont="1" applyFill="1" applyBorder="1" applyAlignment="1">
      <alignment horizontal="center" vertical="center"/>
    </xf>
    <xf numFmtId="0" fontId="16" fillId="14" borderId="5" xfId="0" applyFont="1" applyFill="1" applyBorder="1" applyAlignment="1">
      <alignment horizontal="center" vertical="center"/>
    </xf>
    <xf numFmtId="0" fontId="12" fillId="14" borderId="5" xfId="0" applyFont="1" applyFill="1" applyBorder="1" applyAlignment="1">
      <alignment horizontal="center" vertical="center"/>
    </xf>
    <xf numFmtId="0" fontId="21" fillId="14" borderId="4" xfId="0" applyFont="1" applyFill="1" applyBorder="1" applyAlignment="1">
      <alignment horizontal="center" vertical="center"/>
    </xf>
    <xf numFmtId="0" fontId="21" fillId="14" borderId="5" xfId="0" applyFont="1" applyFill="1" applyBorder="1" applyAlignment="1">
      <alignment horizontal="center" vertical="center"/>
    </xf>
    <xf numFmtId="0" fontId="21" fillId="14" borderId="4" xfId="0" applyFont="1" applyFill="1" applyBorder="1"/>
    <xf numFmtId="0" fontId="21" fillId="14" borderId="6" xfId="0" applyFont="1" applyFill="1" applyBorder="1"/>
    <xf numFmtId="0" fontId="21" fillId="14" borderId="7" xfId="0" applyFont="1" applyFill="1" applyBorder="1"/>
    <xf numFmtId="0" fontId="21" fillId="14" borderId="8" xfId="0" applyFont="1" applyFill="1" applyBorder="1"/>
    <xf numFmtId="0" fontId="0" fillId="0" borderId="0" xfId="0" applyAlignment="1">
      <alignment horizontal="left"/>
    </xf>
    <xf numFmtId="0" fontId="17" fillId="0" borderId="0" xfId="0" applyFont="1" applyAlignment="1">
      <alignment horizontal="left" vertical="center" wrapText="1"/>
    </xf>
    <xf numFmtId="0" fontId="2" fillId="0" borderId="0" xfId="0" applyFont="1" applyAlignment="1">
      <alignment horizontal="left"/>
    </xf>
    <xf numFmtId="0" fontId="4" fillId="0" borderId="0" xfId="0" applyFont="1" applyAlignment="1">
      <alignment horizontal="left" vertical="center" wrapText="1"/>
    </xf>
    <xf numFmtId="0" fontId="2" fillId="0" borderId="0" xfId="0" applyFont="1" applyAlignment="1">
      <alignment horizontal="left" vertical="center"/>
    </xf>
    <xf numFmtId="0" fontId="20" fillId="12" borderId="0" xfId="0" applyFont="1" applyFill="1" applyAlignment="1">
      <alignment horizontal="left" vertical="center"/>
    </xf>
    <xf numFmtId="0" fontId="0" fillId="12" borderId="0" xfId="0" applyFill="1" applyAlignment="1">
      <alignment horizontal="left"/>
    </xf>
    <xf numFmtId="10" fontId="5" fillId="12" borderId="0" xfId="0" applyNumberFormat="1" applyFont="1" applyFill="1" applyAlignment="1">
      <alignment horizontal="left" vertical="center"/>
    </xf>
    <xf numFmtId="0" fontId="4" fillId="12" borderId="0" xfId="0" applyFont="1" applyFill="1" applyAlignment="1">
      <alignment horizontal="left"/>
    </xf>
    <xf numFmtId="0" fontId="0" fillId="12" borderId="0" xfId="0" applyFill="1" applyAlignment="1">
      <alignment horizontal="left" vertical="center"/>
    </xf>
    <xf numFmtId="0" fontId="17" fillId="12" borderId="0" xfId="0" applyFont="1" applyFill="1" applyAlignment="1">
      <alignment horizontal="left" vertical="center"/>
    </xf>
    <xf numFmtId="0" fontId="16" fillId="12" borderId="0" xfId="0" applyFont="1" applyFill="1" applyAlignment="1" applyProtection="1">
      <alignment horizontal="left" vertical="center"/>
      <protection locked="0"/>
    </xf>
    <xf numFmtId="0" fontId="2" fillId="12" borderId="0" xfId="0" applyFont="1" applyFill="1" applyAlignment="1">
      <alignment horizontal="left"/>
    </xf>
    <xf numFmtId="0" fontId="25" fillId="15" borderId="1" xfId="0" applyFont="1" applyFill="1" applyBorder="1"/>
    <xf numFmtId="0" fontId="25" fillId="15" borderId="3" xfId="0" applyFont="1" applyFill="1" applyBorder="1"/>
    <xf numFmtId="0" fontId="16" fillId="12" borderId="4" xfId="0" applyFont="1" applyFill="1" applyBorder="1" applyAlignment="1">
      <alignment vertical="center" wrapText="1"/>
    </xf>
    <xf numFmtId="0" fontId="4" fillId="12" borderId="0" xfId="0" applyFont="1" applyFill="1"/>
    <xf numFmtId="0" fontId="4" fillId="12" borderId="5" xfId="0" applyFont="1" applyFill="1" applyBorder="1"/>
    <xf numFmtId="0" fontId="0" fillId="12" borderId="0" xfId="0" applyFill="1"/>
    <xf numFmtId="0" fontId="0" fillId="12" borderId="5" xfId="0" applyFill="1" applyBorder="1"/>
    <xf numFmtId="0" fontId="0" fillId="12" borderId="4" xfId="0" applyFill="1" applyBorder="1"/>
    <xf numFmtId="0" fontId="2" fillId="12" borderId="4" xfId="0" applyFont="1" applyFill="1" applyBorder="1"/>
    <xf numFmtId="0" fontId="2" fillId="12" borderId="0" xfId="0" applyFont="1" applyFill="1"/>
    <xf numFmtId="0" fontId="2" fillId="12" borderId="5" xfId="0" applyFont="1" applyFill="1" applyBorder="1"/>
    <xf numFmtId="0" fontId="2" fillId="12" borderId="6" xfId="0" applyFont="1" applyFill="1" applyBorder="1"/>
    <xf numFmtId="0" fontId="0" fillId="12" borderId="7" xfId="0" applyFill="1" applyBorder="1" applyAlignment="1">
      <alignment horizontal="left" vertical="center"/>
    </xf>
    <xf numFmtId="0" fontId="16" fillId="12" borderId="7" xfId="0" applyFont="1" applyFill="1" applyBorder="1" applyAlignment="1" applyProtection="1">
      <alignment horizontal="left" vertical="center"/>
      <protection locked="0"/>
    </xf>
    <xf numFmtId="0" fontId="2" fillId="12" borderId="7" xfId="0" applyFont="1" applyFill="1" applyBorder="1" applyAlignment="1">
      <alignment horizontal="left"/>
    </xf>
    <xf numFmtId="0" fontId="2" fillId="12" borderId="7" xfId="0" applyFont="1" applyFill="1" applyBorder="1"/>
    <xf numFmtId="0" fontId="2" fillId="12" borderId="8" xfId="0" applyFont="1" applyFill="1" applyBorder="1"/>
    <xf numFmtId="0" fontId="18" fillId="9" borderId="9" xfId="0" applyFont="1" applyFill="1" applyBorder="1"/>
    <xf numFmtId="0" fontId="12" fillId="9" borderId="9" xfId="0" applyFont="1" applyFill="1" applyBorder="1"/>
    <xf numFmtId="0" fontId="12" fillId="9" borderId="19" xfId="0" quotePrefix="1" applyFont="1" applyFill="1" applyBorder="1" applyAlignment="1">
      <alignment horizontal="left"/>
    </xf>
    <xf numFmtId="0" fontId="18" fillId="9" borderId="20" xfId="0" applyFont="1" applyFill="1" applyBorder="1"/>
    <xf numFmtId="0" fontId="26" fillId="9" borderId="19" xfId="0" quotePrefix="1" applyFont="1" applyFill="1" applyBorder="1" applyAlignment="1">
      <alignment horizontal="left"/>
    </xf>
    <xf numFmtId="0" fontId="12" fillId="9" borderId="20" xfId="0" applyFont="1" applyFill="1" applyBorder="1"/>
    <xf numFmtId="0" fontId="5" fillId="11" borderId="0" xfId="0" applyFont="1" applyFill="1" applyAlignment="1">
      <alignment horizontal="center" vertical="center"/>
    </xf>
    <xf numFmtId="0" fontId="22" fillId="11" borderId="0" xfId="0" applyFont="1" applyFill="1" applyAlignment="1">
      <alignment horizontal="center" vertical="center"/>
    </xf>
    <xf numFmtId="0" fontId="5" fillId="11" borderId="0" xfId="0" applyFont="1" applyFill="1" applyAlignment="1">
      <alignment horizontal="center" vertical="center" wrapText="1"/>
    </xf>
    <xf numFmtId="0" fontId="5" fillId="13" borderId="0" xfId="0" applyFont="1" applyFill="1" applyAlignment="1">
      <alignment horizontal="center" vertical="center"/>
    </xf>
    <xf numFmtId="0" fontId="22" fillId="13" borderId="0" xfId="0" applyFont="1" applyFill="1" applyAlignment="1">
      <alignment horizontal="center" vertical="center"/>
    </xf>
    <xf numFmtId="0" fontId="5" fillId="13" borderId="0" xfId="0" applyFont="1" applyFill="1" applyAlignment="1">
      <alignment horizontal="center" vertical="center" wrapText="1"/>
    </xf>
    <xf numFmtId="0" fontId="5" fillId="7" borderId="22" xfId="0" applyFont="1" applyFill="1" applyBorder="1" applyAlignment="1">
      <alignment horizontal="center" vertical="center"/>
    </xf>
    <xf numFmtId="0" fontId="5" fillId="7" borderId="22" xfId="0" applyFont="1" applyFill="1" applyBorder="1" applyAlignment="1">
      <alignment horizontal="center" vertical="center" wrapText="1"/>
    </xf>
    <xf numFmtId="0" fontId="5" fillId="6" borderId="22" xfId="0" applyFont="1" applyFill="1" applyBorder="1" applyAlignment="1">
      <alignment horizontal="center" vertical="center" wrapText="1"/>
    </xf>
    <xf numFmtId="0" fontId="24" fillId="19" borderId="1" xfId="0" applyFont="1" applyFill="1" applyBorder="1"/>
    <xf numFmtId="0" fontId="18" fillId="19" borderId="2" xfId="0" applyFont="1" applyFill="1" applyBorder="1"/>
    <xf numFmtId="0" fontId="18" fillId="19" borderId="3" xfId="0" applyFont="1" applyFill="1" applyBorder="1"/>
    <xf numFmtId="0" fontId="5" fillId="14" borderId="0" xfId="0" applyFont="1" applyFill="1" applyAlignment="1">
      <alignment horizontal="center" vertical="center"/>
    </xf>
    <xf numFmtId="0" fontId="22" fillId="14" borderId="0" xfId="0" applyFont="1" applyFill="1" applyAlignment="1">
      <alignment horizontal="center" vertical="center"/>
    </xf>
    <xf numFmtId="0" fontId="5" fillId="14" borderId="0" xfId="0" applyFont="1" applyFill="1" applyAlignment="1">
      <alignment horizontal="center" vertical="center" wrapText="1"/>
    </xf>
    <xf numFmtId="0" fontId="16" fillId="14" borderId="0" xfId="0" applyFont="1" applyFill="1" applyAlignment="1">
      <alignment horizontal="center" vertical="center"/>
    </xf>
    <xf numFmtId="0" fontId="12" fillId="14" borderId="0" xfId="0" applyFont="1" applyFill="1" applyAlignment="1">
      <alignment horizontal="center" vertical="center"/>
    </xf>
    <xf numFmtId="0" fontId="21" fillId="14" borderId="0" xfId="0" applyFont="1" applyFill="1" applyAlignment="1">
      <alignment horizontal="center" vertical="center"/>
    </xf>
    <xf numFmtId="2" fontId="13" fillId="4" borderId="29" xfId="0" applyNumberFormat="1" applyFont="1" applyFill="1" applyBorder="1" applyAlignment="1">
      <alignment horizontal="center" vertical="center"/>
    </xf>
    <xf numFmtId="0" fontId="5" fillId="6" borderId="30" xfId="0" applyFont="1" applyFill="1" applyBorder="1" applyAlignment="1">
      <alignment horizontal="center" vertical="center" wrapText="1"/>
    </xf>
    <xf numFmtId="0" fontId="23" fillId="7" borderId="30" xfId="0" applyFont="1" applyFill="1" applyBorder="1" applyAlignment="1">
      <alignment horizontal="center" vertical="center" wrapText="1"/>
    </xf>
    <xf numFmtId="0" fontId="15" fillId="0" borderId="0" xfId="0" applyFont="1" applyAlignment="1">
      <alignment vertical="center" wrapText="1"/>
    </xf>
    <xf numFmtId="0" fontId="19" fillId="12" borderId="0" xfId="0" applyFont="1" applyFill="1" applyAlignment="1">
      <alignment horizontal="center"/>
    </xf>
    <xf numFmtId="0" fontId="21" fillId="14" borderId="7" xfId="0" applyFont="1" applyFill="1" applyBorder="1" applyAlignment="1">
      <alignment horizontal="center"/>
    </xf>
    <xf numFmtId="0" fontId="30" fillId="0" borderId="0" xfId="0" applyFont="1" applyAlignment="1">
      <alignment vertical="center"/>
    </xf>
    <xf numFmtId="164" fontId="13" fillId="4" borderId="29" xfId="1" applyNumberFormat="1" applyFont="1" applyFill="1" applyBorder="1" applyAlignment="1">
      <alignment horizontal="center" vertical="center"/>
    </xf>
    <xf numFmtId="0" fontId="13" fillId="11" borderId="0" xfId="0" applyFont="1" applyFill="1" applyAlignment="1">
      <alignment horizontal="center" vertical="center"/>
    </xf>
    <xf numFmtId="164" fontId="13" fillId="4" borderId="29" xfId="0" applyNumberFormat="1" applyFont="1" applyFill="1" applyBorder="1" applyAlignment="1">
      <alignment horizontal="center" vertical="center"/>
    </xf>
    <xf numFmtId="0" fontId="12" fillId="11" borderId="5" xfId="0" applyFont="1" applyFill="1" applyBorder="1" applyAlignment="1">
      <alignment horizontal="center" vertical="center"/>
    </xf>
    <xf numFmtId="0" fontId="12" fillId="14" borderId="4" xfId="0" applyFont="1" applyFill="1" applyBorder="1" applyAlignment="1">
      <alignment horizontal="center" vertical="center"/>
    </xf>
    <xf numFmtId="0" fontId="13" fillId="14" borderId="0" xfId="0" applyFont="1" applyFill="1" applyAlignment="1">
      <alignment horizontal="center" vertical="center"/>
    </xf>
    <xf numFmtId="164" fontId="13" fillId="4" borderId="23" xfId="0" applyNumberFormat="1" applyFont="1" applyFill="1" applyBorder="1" applyAlignment="1">
      <alignment horizontal="center" vertical="center"/>
    </xf>
    <xf numFmtId="4" fontId="13" fillId="4" borderId="23" xfId="0" applyNumberFormat="1" applyFont="1" applyFill="1" applyBorder="1" applyAlignment="1">
      <alignment horizontal="center" vertical="center"/>
    </xf>
    <xf numFmtId="0" fontId="12" fillId="13" borderId="4" xfId="0" applyFont="1" applyFill="1" applyBorder="1" applyAlignment="1">
      <alignment horizontal="center" vertical="center"/>
    </xf>
    <xf numFmtId="0" fontId="13" fillId="13" borderId="0" xfId="0" applyFont="1" applyFill="1" applyAlignment="1">
      <alignment horizontal="center" vertical="center"/>
    </xf>
    <xf numFmtId="0" fontId="12" fillId="13" borderId="5" xfId="0" applyFont="1" applyFill="1" applyBorder="1" applyAlignment="1">
      <alignment horizontal="center" vertical="center"/>
    </xf>
    <xf numFmtId="0" fontId="21" fillId="0" borderId="0" xfId="0" applyFont="1" applyAlignment="1">
      <alignment vertical="center" wrapText="1"/>
    </xf>
    <xf numFmtId="0" fontId="21" fillId="11" borderId="5" xfId="0" applyFont="1" applyFill="1" applyBorder="1" applyAlignment="1">
      <alignment horizontal="center" vertical="center" wrapText="1"/>
    </xf>
    <xf numFmtId="9" fontId="13" fillId="8" borderId="23" xfId="0" applyNumberFormat="1" applyFont="1" applyFill="1" applyBorder="1" applyAlignment="1">
      <alignment horizontal="center" vertical="center"/>
    </xf>
    <xf numFmtId="164" fontId="13" fillId="8" borderId="8" xfId="0" applyNumberFormat="1" applyFont="1" applyFill="1" applyBorder="1" applyAlignment="1">
      <alignment horizontal="center" vertical="center"/>
    </xf>
    <xf numFmtId="164" fontId="13" fillId="8" borderId="23" xfId="0" applyNumberFormat="1" applyFont="1" applyFill="1" applyBorder="1" applyAlignment="1">
      <alignment horizontal="center" vertical="center" wrapText="1"/>
    </xf>
    <xf numFmtId="0" fontId="12" fillId="14" borderId="4" xfId="0" applyFont="1" applyFill="1" applyBorder="1"/>
    <xf numFmtId="164" fontId="13" fillId="8" borderId="23" xfId="0" applyNumberFormat="1" applyFont="1" applyFill="1" applyBorder="1" applyAlignment="1">
      <alignment horizontal="center" vertical="center"/>
    </xf>
    <xf numFmtId="9" fontId="13" fillId="14" borderId="0" xfId="0" applyNumberFormat="1" applyFont="1" applyFill="1" applyAlignment="1">
      <alignment horizontal="center" vertical="center"/>
    </xf>
    <xf numFmtId="0" fontId="12" fillId="0" borderId="0" xfId="0" applyFont="1"/>
    <xf numFmtId="0" fontId="23" fillId="7" borderId="28" xfId="0" applyFont="1" applyFill="1" applyBorder="1" applyAlignment="1">
      <alignment horizontal="center" vertical="center" wrapText="1"/>
    </xf>
    <xf numFmtId="2" fontId="13" fillId="4" borderId="29" xfId="0" applyNumberFormat="1" applyFont="1" applyFill="1" applyBorder="1" applyAlignment="1" applyProtection="1">
      <alignment horizontal="center" vertical="center"/>
      <protection locked="0"/>
    </xf>
    <xf numFmtId="9" fontId="13" fillId="8" borderId="29" xfId="0" applyNumberFormat="1" applyFont="1" applyFill="1" applyBorder="1" applyAlignment="1">
      <alignment horizontal="center" vertical="center"/>
    </xf>
    <xf numFmtId="164" fontId="13" fillId="8" borderId="29" xfId="0" applyNumberFormat="1" applyFont="1" applyFill="1" applyBorder="1" applyAlignment="1">
      <alignment horizontal="center" vertical="center"/>
    </xf>
    <xf numFmtId="0" fontId="21" fillId="20" borderId="4" xfId="0" applyFont="1" applyFill="1" applyBorder="1" applyAlignment="1">
      <alignment horizontal="center" vertical="center"/>
    </xf>
    <xf numFmtId="0" fontId="21" fillId="20" borderId="4" xfId="0" applyFont="1" applyFill="1" applyBorder="1"/>
    <xf numFmtId="0" fontId="12" fillId="20" borderId="4" xfId="0" applyFont="1" applyFill="1" applyBorder="1"/>
    <xf numFmtId="0" fontId="21" fillId="20" borderId="6" xfId="0" applyFont="1" applyFill="1" applyBorder="1"/>
    <xf numFmtId="0" fontId="16" fillId="20" borderId="4" xfId="0" applyFont="1" applyFill="1" applyBorder="1" applyAlignment="1">
      <alignment horizontal="center" vertical="center"/>
    </xf>
    <xf numFmtId="0" fontId="12" fillId="20" borderId="4" xfId="0" applyFont="1" applyFill="1" applyBorder="1" applyAlignment="1">
      <alignment horizontal="center" vertical="center"/>
    </xf>
    <xf numFmtId="0" fontId="5" fillId="20" borderId="0" xfId="0" applyFont="1" applyFill="1" applyAlignment="1">
      <alignment horizontal="center" vertical="center"/>
    </xf>
    <xf numFmtId="0" fontId="13" fillId="20" borderId="0" xfId="0" applyFont="1" applyFill="1" applyAlignment="1">
      <alignment horizontal="center" vertical="center"/>
    </xf>
    <xf numFmtId="0" fontId="22" fillId="20" borderId="0" xfId="0" applyFont="1" applyFill="1" applyAlignment="1">
      <alignment horizontal="center" vertical="center"/>
    </xf>
    <xf numFmtId="0" fontId="21" fillId="20" borderId="0" xfId="0" applyFont="1" applyFill="1" applyAlignment="1">
      <alignment horizontal="center" vertical="center"/>
    </xf>
    <xf numFmtId="0" fontId="12" fillId="20" borderId="0" xfId="0" applyFont="1" applyFill="1" applyAlignment="1">
      <alignment horizontal="center" vertical="center"/>
    </xf>
    <xf numFmtId="0" fontId="21" fillId="20" borderId="7" xfId="0" applyFont="1" applyFill="1" applyBorder="1" applyAlignment="1">
      <alignment horizontal="center"/>
    </xf>
    <xf numFmtId="0" fontId="16" fillId="20" borderId="0" xfId="0" applyFont="1" applyFill="1" applyAlignment="1">
      <alignment horizontal="center" vertical="center"/>
    </xf>
    <xf numFmtId="0" fontId="21" fillId="20" borderId="5" xfId="0" applyFont="1" applyFill="1" applyBorder="1" applyAlignment="1">
      <alignment horizontal="center" vertical="center"/>
    </xf>
    <xf numFmtId="0" fontId="12" fillId="20" borderId="5" xfId="0" applyFont="1" applyFill="1" applyBorder="1" applyAlignment="1">
      <alignment horizontal="center" vertical="center"/>
    </xf>
    <xf numFmtId="0" fontId="21" fillId="20" borderId="8" xfId="0" applyFont="1" applyFill="1" applyBorder="1"/>
    <xf numFmtId="0" fontId="13" fillId="20" borderId="5" xfId="0" applyFont="1" applyFill="1" applyBorder="1" applyAlignment="1">
      <alignment horizontal="center" vertical="center"/>
    </xf>
    <xf numFmtId="0" fontId="34" fillId="20" borderId="5" xfId="0" applyFont="1" applyFill="1" applyBorder="1" applyAlignment="1">
      <alignment horizontal="center" vertical="center"/>
    </xf>
    <xf numFmtId="0" fontId="35" fillId="20" borderId="0" xfId="0" applyFont="1" applyFill="1" applyAlignment="1">
      <alignment horizontal="center" vertical="center"/>
    </xf>
    <xf numFmtId="0" fontId="22" fillId="20" borderId="5" xfId="0" applyFont="1" applyFill="1" applyBorder="1" applyAlignment="1">
      <alignment horizontal="center" vertical="center"/>
    </xf>
    <xf numFmtId="0" fontId="5" fillId="20" borderId="0" xfId="0" applyFont="1" applyFill="1" applyAlignment="1">
      <alignment horizontal="center" vertical="center" wrapText="1"/>
    </xf>
    <xf numFmtId="0" fontId="21" fillId="20" borderId="7" xfId="0" applyFont="1" applyFill="1" applyBorder="1"/>
    <xf numFmtId="9" fontId="13" fillId="20" borderId="0" xfId="0" applyNumberFormat="1" applyFont="1" applyFill="1" applyAlignment="1">
      <alignment horizontal="center" vertical="center"/>
    </xf>
    <xf numFmtId="0" fontId="16" fillId="22" borderId="4" xfId="0" applyFont="1" applyFill="1" applyBorder="1" applyAlignment="1">
      <alignment horizontal="center" vertical="center"/>
    </xf>
    <xf numFmtId="0" fontId="21" fillId="22" borderId="4" xfId="0" applyFont="1" applyFill="1" applyBorder="1" applyAlignment="1">
      <alignment horizontal="center" vertical="center"/>
    </xf>
    <xf numFmtId="0" fontId="12" fillId="22" borderId="4" xfId="0" applyFont="1" applyFill="1" applyBorder="1" applyAlignment="1">
      <alignment horizontal="center" vertical="center"/>
    </xf>
    <xf numFmtId="0" fontId="21" fillId="22" borderId="4" xfId="0" applyFont="1" applyFill="1" applyBorder="1"/>
    <xf numFmtId="0" fontId="12" fillId="22" borderId="4" xfId="0" applyFont="1" applyFill="1" applyBorder="1"/>
    <xf numFmtId="0" fontId="21" fillId="22" borderId="6" xfId="0" applyFont="1" applyFill="1" applyBorder="1"/>
    <xf numFmtId="0" fontId="5" fillId="22" borderId="0" xfId="0" applyFont="1" applyFill="1" applyAlignment="1">
      <alignment horizontal="center" vertical="center"/>
    </xf>
    <xf numFmtId="0" fontId="22" fillId="22" borderId="0" xfId="0" applyFont="1" applyFill="1" applyAlignment="1">
      <alignment horizontal="center" vertical="center"/>
    </xf>
    <xf numFmtId="0" fontId="13" fillId="22" borderId="0" xfId="0" applyFont="1" applyFill="1" applyAlignment="1">
      <alignment horizontal="center" vertical="center"/>
    </xf>
    <xf numFmtId="0" fontId="0" fillId="22" borderId="0" xfId="0" applyFill="1"/>
    <xf numFmtId="0" fontId="21" fillId="22" borderId="7" xfId="0" applyFont="1" applyFill="1" applyBorder="1"/>
    <xf numFmtId="0" fontId="16" fillId="22" borderId="0" xfId="0" applyFont="1" applyFill="1" applyAlignment="1">
      <alignment horizontal="center" vertical="center"/>
    </xf>
    <xf numFmtId="0" fontId="13" fillId="22" borderId="5" xfId="0" applyFont="1" applyFill="1" applyBorder="1" applyAlignment="1">
      <alignment horizontal="center" vertical="center"/>
    </xf>
    <xf numFmtId="0" fontId="22" fillId="22" borderId="5" xfId="0" applyFont="1" applyFill="1" applyBorder="1" applyAlignment="1">
      <alignment horizontal="center" vertical="center"/>
    </xf>
    <xf numFmtId="0" fontId="16" fillId="22" borderId="5" xfId="0" applyFont="1" applyFill="1" applyBorder="1" applyAlignment="1">
      <alignment horizontal="center" vertical="center"/>
    </xf>
    <xf numFmtId="0" fontId="12" fillId="22" borderId="5" xfId="0" applyFont="1" applyFill="1" applyBorder="1" applyAlignment="1">
      <alignment horizontal="center" vertical="center"/>
    </xf>
    <xf numFmtId="0" fontId="21" fillId="22" borderId="5" xfId="0" applyFont="1" applyFill="1" applyBorder="1" applyAlignment="1">
      <alignment horizontal="center" vertical="center"/>
    </xf>
    <xf numFmtId="0" fontId="21" fillId="22" borderId="8" xfId="0" applyFont="1" applyFill="1" applyBorder="1"/>
    <xf numFmtId="0" fontId="0" fillId="22" borderId="0" xfId="0" applyFill="1" applyAlignment="1">
      <alignment horizontal="center"/>
    </xf>
    <xf numFmtId="0" fontId="5" fillId="22" borderId="0" xfId="0" applyFont="1" applyFill="1" applyAlignment="1">
      <alignment horizontal="center" vertical="center" wrapText="1"/>
    </xf>
    <xf numFmtId="0" fontId="21" fillId="22" borderId="0" xfId="0" applyFont="1" applyFill="1" applyAlignment="1">
      <alignment horizontal="center" vertical="center"/>
    </xf>
    <xf numFmtId="0" fontId="12" fillId="22" borderId="0" xfId="0" applyFont="1" applyFill="1" applyAlignment="1">
      <alignment horizontal="center" vertical="center"/>
    </xf>
    <xf numFmtId="9" fontId="13" fillId="22" borderId="0" xfId="0" applyNumberFormat="1" applyFont="1" applyFill="1" applyAlignment="1">
      <alignment horizontal="center" vertical="center"/>
    </xf>
    <xf numFmtId="0" fontId="21" fillId="22" borderId="7" xfId="0" applyFont="1" applyFill="1" applyBorder="1" applyAlignment="1">
      <alignment horizontal="center"/>
    </xf>
    <xf numFmtId="0" fontId="12" fillId="22" borderId="0" xfId="0" applyFont="1" applyFill="1"/>
    <xf numFmtId="0" fontId="6" fillId="22" borderId="0" xfId="0" applyFont="1" applyFill="1"/>
    <xf numFmtId="0" fontId="14" fillId="0" borderId="0" xfId="0" applyFont="1" applyAlignment="1">
      <alignment vertical="center" wrapText="1"/>
    </xf>
    <xf numFmtId="0" fontId="13" fillId="0" borderId="0" xfId="0" applyFont="1" applyAlignment="1">
      <alignment vertical="center" wrapText="1"/>
    </xf>
    <xf numFmtId="0" fontId="12" fillId="8" borderId="36" xfId="0" applyFont="1" applyFill="1" applyBorder="1" applyAlignment="1">
      <alignment horizontal="center" vertical="center"/>
    </xf>
    <xf numFmtId="0" fontId="4" fillId="8" borderId="37" xfId="0" applyFont="1" applyFill="1" applyBorder="1"/>
    <xf numFmtId="0" fontId="12" fillId="8" borderId="37" xfId="0" applyFont="1" applyFill="1" applyBorder="1" applyAlignment="1">
      <alignment horizontal="center" vertical="center"/>
    </xf>
    <xf numFmtId="0" fontId="12" fillId="8" borderId="38" xfId="0" applyFont="1" applyFill="1" applyBorder="1" applyAlignment="1">
      <alignment horizontal="center" vertical="center"/>
    </xf>
    <xf numFmtId="0" fontId="12" fillId="0" borderId="0" xfId="0" quotePrefix="1" applyFont="1" applyAlignment="1">
      <alignment vertical="center" wrapText="1"/>
    </xf>
    <xf numFmtId="0" fontId="14" fillId="0" borderId="0" xfId="0" applyFont="1" applyAlignment="1">
      <alignment vertical="center"/>
    </xf>
    <xf numFmtId="0" fontId="4" fillId="0" borderId="0" xfId="0" applyFont="1" applyAlignment="1">
      <alignment vertical="center"/>
    </xf>
    <xf numFmtId="0" fontId="18" fillId="0" borderId="0" xfId="0" applyFont="1" applyAlignment="1">
      <alignment vertical="center"/>
    </xf>
    <xf numFmtId="0" fontId="12" fillId="0" borderId="0" xfId="0" applyFont="1" applyAlignment="1">
      <alignment vertical="center"/>
    </xf>
    <xf numFmtId="0" fontId="26" fillId="0" borderId="0" xfId="0" quotePrefix="1" applyFont="1" applyAlignment="1">
      <alignment vertical="center"/>
    </xf>
    <xf numFmtId="0" fontId="13" fillId="0" borderId="0" xfId="0" applyFont="1" applyAlignment="1">
      <alignment vertical="center"/>
    </xf>
    <xf numFmtId="0" fontId="22" fillId="13" borderId="0" xfId="0" applyFont="1" applyFill="1" applyAlignment="1">
      <alignment horizontal="center" vertical="center" wrapText="1"/>
    </xf>
    <xf numFmtId="0" fontId="5" fillId="24" borderId="0" xfId="0" applyFont="1" applyFill="1" applyAlignment="1">
      <alignment horizontal="center" vertical="center"/>
    </xf>
    <xf numFmtId="0" fontId="5" fillId="24" borderId="0" xfId="0" applyFont="1" applyFill="1" applyAlignment="1">
      <alignment horizontal="center" vertical="center" wrapText="1"/>
    </xf>
    <xf numFmtId="0" fontId="22" fillId="24" borderId="0" xfId="0" applyFont="1" applyFill="1" applyAlignment="1">
      <alignment horizontal="center" vertical="center"/>
    </xf>
    <xf numFmtId="0" fontId="13" fillId="24" borderId="0" xfId="0" applyFont="1" applyFill="1" applyAlignment="1">
      <alignment horizontal="center" vertical="center"/>
    </xf>
    <xf numFmtId="0" fontId="22" fillId="24" borderId="0" xfId="0" applyFont="1" applyFill="1" applyAlignment="1">
      <alignment horizontal="center" vertical="center" wrapText="1"/>
    </xf>
    <xf numFmtId="164" fontId="13" fillId="24" borderId="0" xfId="1" applyNumberFormat="1" applyFont="1" applyFill="1" applyBorder="1" applyAlignment="1">
      <alignment horizontal="center" vertical="center"/>
    </xf>
    <xf numFmtId="0" fontId="23" fillId="7" borderId="22" xfId="0" applyFont="1" applyFill="1" applyBorder="1" applyAlignment="1">
      <alignment horizontal="center" vertical="center" wrapText="1"/>
    </xf>
    <xf numFmtId="0" fontId="42" fillId="6" borderId="30" xfId="0" applyFont="1" applyFill="1" applyBorder="1" applyAlignment="1">
      <alignment horizontal="center" vertical="center" wrapText="1"/>
    </xf>
    <xf numFmtId="2" fontId="43" fillId="4" borderId="29" xfId="0" applyNumberFormat="1" applyFont="1" applyFill="1" applyBorder="1" applyAlignment="1">
      <alignment horizontal="center" vertical="center"/>
    </xf>
    <xf numFmtId="0" fontId="22" fillId="14" borderId="5" xfId="0" applyFont="1" applyFill="1" applyBorder="1" applyAlignment="1">
      <alignment horizontal="center" vertical="center"/>
    </xf>
    <xf numFmtId="0" fontId="22" fillId="14" borderId="5" xfId="0" applyFont="1" applyFill="1" applyBorder="1" applyAlignment="1">
      <alignment horizontal="left" vertical="center"/>
    </xf>
    <xf numFmtId="0" fontId="13" fillId="14" borderId="5" xfId="0" applyFont="1" applyFill="1" applyBorder="1" applyAlignment="1">
      <alignment horizontal="center" vertical="center"/>
    </xf>
    <xf numFmtId="0" fontId="44" fillId="14" borderId="7" xfId="0" applyFont="1" applyFill="1" applyBorder="1" applyAlignment="1">
      <alignment horizontal="left" vertical="center"/>
    </xf>
    <xf numFmtId="0" fontId="22" fillId="14" borderId="7" xfId="0" applyFont="1" applyFill="1" applyBorder="1" applyAlignment="1">
      <alignment horizontal="left" vertical="center"/>
    </xf>
    <xf numFmtId="0" fontId="22" fillId="14" borderId="8" xfId="0" applyFont="1" applyFill="1" applyBorder="1" applyAlignment="1">
      <alignment horizontal="left" vertical="center"/>
    </xf>
    <xf numFmtId="0" fontId="5" fillId="13" borderId="4" xfId="0" applyFont="1" applyFill="1" applyBorder="1" applyAlignment="1">
      <alignment horizontal="center" vertical="center"/>
    </xf>
    <xf numFmtId="0" fontId="13" fillId="13" borderId="5" xfId="0" applyFont="1" applyFill="1" applyBorder="1" applyAlignment="1">
      <alignment vertical="center"/>
    </xf>
    <xf numFmtId="0" fontId="22" fillId="13" borderId="4" xfId="0" applyFont="1" applyFill="1" applyBorder="1" applyAlignment="1">
      <alignment horizontal="center" vertical="center"/>
    </xf>
    <xf numFmtId="0" fontId="13" fillId="13" borderId="4" xfId="0" applyFont="1" applyFill="1" applyBorder="1" applyAlignment="1">
      <alignment horizontal="center" vertical="center"/>
    </xf>
    <xf numFmtId="0" fontId="13" fillId="13" borderId="6" xfId="0" applyFont="1" applyFill="1" applyBorder="1" applyAlignment="1">
      <alignment vertical="center"/>
    </xf>
    <xf numFmtId="0" fontId="13" fillId="13" borderId="7" xfId="0" applyFont="1" applyFill="1" applyBorder="1" applyAlignment="1">
      <alignment vertical="center"/>
    </xf>
    <xf numFmtId="0" fontId="0" fillId="24" borderId="5" xfId="0" applyFill="1" applyBorder="1" applyAlignment="1">
      <alignment vertical="center"/>
    </xf>
    <xf numFmtId="0" fontId="5" fillId="24" borderId="4" xfId="0" applyFont="1" applyFill="1" applyBorder="1" applyAlignment="1">
      <alignment horizontal="center" vertical="center"/>
    </xf>
    <xf numFmtId="0" fontId="13" fillId="24" borderId="0" xfId="0" applyFont="1" applyFill="1" applyAlignment="1">
      <alignment vertical="center"/>
    </xf>
    <xf numFmtId="0" fontId="22" fillId="24" borderId="4" xfId="0" applyFont="1" applyFill="1" applyBorder="1" applyAlignment="1">
      <alignment horizontal="center" vertical="center"/>
    </xf>
    <xf numFmtId="0" fontId="13" fillId="24" borderId="4" xfId="0" applyFont="1" applyFill="1" applyBorder="1" applyAlignment="1">
      <alignment horizontal="center" vertical="center"/>
    </xf>
    <xf numFmtId="0" fontId="13" fillId="24" borderId="6" xfId="0" applyFont="1" applyFill="1" applyBorder="1" applyAlignment="1">
      <alignment vertical="center"/>
    </xf>
    <xf numFmtId="0" fontId="13" fillId="24" borderId="7" xfId="0" applyFont="1" applyFill="1" applyBorder="1" applyAlignment="1">
      <alignment vertical="center"/>
    </xf>
    <xf numFmtId="0" fontId="5" fillId="24" borderId="7" xfId="0" applyFont="1" applyFill="1" applyBorder="1" applyAlignment="1">
      <alignment vertical="center"/>
    </xf>
    <xf numFmtId="0" fontId="13" fillId="9" borderId="4" xfId="0" applyFont="1" applyFill="1" applyBorder="1" applyAlignment="1">
      <alignment vertical="center"/>
    </xf>
    <xf numFmtId="0" fontId="12" fillId="9" borderId="0" xfId="0" applyFont="1" applyFill="1" applyAlignment="1">
      <alignment vertical="center"/>
    </xf>
    <xf numFmtId="0" fontId="12" fillId="9" borderId="5" xfId="0" applyFont="1" applyFill="1" applyBorder="1" applyAlignment="1">
      <alignment vertical="center"/>
    </xf>
    <xf numFmtId="0" fontId="43" fillId="9" borderId="4" xfId="0" quotePrefix="1" applyFont="1" applyFill="1" applyBorder="1" applyAlignment="1">
      <alignment vertical="center"/>
    </xf>
    <xf numFmtId="0" fontId="12" fillId="9" borderId="0" xfId="0" quotePrefix="1" applyFont="1" applyFill="1" applyAlignment="1">
      <alignment vertical="center" wrapText="1"/>
    </xf>
    <xf numFmtId="0" fontId="12" fillId="9" borderId="5" xfId="0" quotePrefix="1" applyFont="1" applyFill="1" applyBorder="1" applyAlignment="1">
      <alignment vertical="center" wrapText="1"/>
    </xf>
    <xf numFmtId="0" fontId="13" fillId="9" borderId="19" xfId="0" quotePrefix="1" applyFont="1" applyFill="1" applyBorder="1" applyAlignment="1">
      <alignment horizontal="left" vertical="center"/>
    </xf>
    <xf numFmtId="0" fontId="18" fillId="9" borderId="9" xfId="0" applyFont="1" applyFill="1" applyBorder="1" applyAlignment="1">
      <alignment vertical="center"/>
    </xf>
    <xf numFmtId="0" fontId="18" fillId="9" borderId="20" xfId="0" applyFont="1" applyFill="1" applyBorder="1" applyAlignment="1">
      <alignment vertical="center"/>
    </xf>
    <xf numFmtId="0" fontId="43" fillId="9" borderId="19" xfId="0" quotePrefix="1" applyFont="1" applyFill="1" applyBorder="1" applyAlignment="1">
      <alignment horizontal="left" vertical="center"/>
    </xf>
    <xf numFmtId="0" fontId="26" fillId="9" borderId="9" xfId="0" quotePrefix="1" applyFont="1" applyFill="1" applyBorder="1" applyAlignment="1">
      <alignment vertical="center"/>
    </xf>
    <xf numFmtId="0" fontId="26" fillId="9" borderId="20" xfId="0" quotePrefix="1" applyFont="1" applyFill="1" applyBorder="1" applyAlignment="1">
      <alignment vertical="center"/>
    </xf>
    <xf numFmtId="0" fontId="0" fillId="0" borderId="5" xfId="0" applyBorder="1" applyAlignment="1">
      <alignment vertical="center"/>
    </xf>
    <xf numFmtId="0" fontId="13" fillId="24" borderId="5" xfId="0" applyFont="1" applyFill="1" applyBorder="1" applyAlignment="1">
      <alignment vertical="center"/>
    </xf>
    <xf numFmtId="0" fontId="29" fillId="14" borderId="5" xfId="0" applyFont="1" applyFill="1" applyBorder="1" applyAlignment="1">
      <alignment horizontal="center" vertical="center"/>
    </xf>
    <xf numFmtId="0" fontId="47" fillId="13" borderId="5" xfId="0" applyFont="1" applyFill="1" applyBorder="1" applyAlignment="1">
      <alignment horizontal="center" vertical="center"/>
    </xf>
    <xf numFmtId="0" fontId="22" fillId="10" borderId="39" xfId="0" applyFont="1" applyFill="1" applyBorder="1" applyAlignment="1">
      <alignment horizontal="center" vertical="center"/>
    </xf>
    <xf numFmtId="164" fontId="22" fillId="10" borderId="39" xfId="0" applyNumberFormat="1" applyFont="1" applyFill="1" applyBorder="1" applyAlignment="1" applyProtection="1">
      <alignment horizontal="center" vertical="center"/>
      <protection locked="0"/>
    </xf>
    <xf numFmtId="165" fontId="22" fillId="10" borderId="39" xfId="0" applyNumberFormat="1" applyFont="1" applyFill="1" applyBorder="1" applyAlignment="1" applyProtection="1">
      <alignment horizontal="center" vertical="center"/>
      <protection locked="0"/>
    </xf>
    <xf numFmtId="166" fontId="22" fillId="10" borderId="39" xfId="0" applyNumberFormat="1" applyFont="1" applyFill="1" applyBorder="1" applyAlignment="1" applyProtection="1">
      <alignment horizontal="center" vertical="center"/>
      <protection locked="0"/>
    </xf>
    <xf numFmtId="4" fontId="22" fillId="10" borderId="39" xfId="0" applyNumberFormat="1" applyFont="1" applyFill="1" applyBorder="1" applyAlignment="1">
      <alignment horizontal="center" vertical="center"/>
    </xf>
    <xf numFmtId="0" fontId="19" fillId="7" borderId="22" xfId="0" applyFont="1" applyFill="1" applyBorder="1" applyAlignment="1">
      <alignment horizontal="center" vertical="center" wrapText="1"/>
    </xf>
    <xf numFmtId="0" fontId="13" fillId="10" borderId="39" xfId="0" applyFont="1" applyFill="1" applyBorder="1" applyAlignment="1">
      <alignment horizontal="center" vertical="center"/>
    </xf>
    <xf numFmtId="164" fontId="13" fillId="10" borderId="39" xfId="0" applyNumberFormat="1" applyFont="1" applyFill="1" applyBorder="1" applyAlignment="1" applyProtection="1">
      <alignment horizontal="center" vertical="center"/>
      <protection locked="0"/>
    </xf>
    <xf numFmtId="165" fontId="13" fillId="10" borderId="39" xfId="0" applyNumberFormat="1" applyFont="1" applyFill="1" applyBorder="1" applyAlignment="1" applyProtection="1">
      <alignment horizontal="center" vertical="center"/>
      <protection locked="0"/>
    </xf>
    <xf numFmtId="164" fontId="13" fillId="10" borderId="39" xfId="0" applyNumberFormat="1" applyFont="1" applyFill="1" applyBorder="1" applyAlignment="1">
      <alignment horizontal="center" vertical="center"/>
    </xf>
    <xf numFmtId="164" fontId="0" fillId="0" borderId="0" xfId="0" applyNumberFormat="1"/>
    <xf numFmtId="0" fontId="0" fillId="0" borderId="0" xfId="0" applyAlignment="1">
      <alignment horizontal="center"/>
    </xf>
    <xf numFmtId="0" fontId="8" fillId="0" borderId="10" xfId="0" applyFont="1" applyBorder="1" applyAlignment="1">
      <alignment horizontal="center" vertical="center" wrapText="1"/>
    </xf>
    <xf numFmtId="0" fontId="16" fillId="7" borderId="0" xfId="0" applyFont="1" applyFill="1"/>
    <xf numFmtId="0" fontId="49" fillId="0" borderId="0" xfId="0" applyFont="1" applyAlignment="1">
      <alignment vertical="center" wrapText="1"/>
    </xf>
    <xf numFmtId="0" fontId="14" fillId="14" borderId="0" xfId="0" applyFont="1" applyFill="1"/>
    <xf numFmtId="0" fontId="14" fillId="24" borderId="0" xfId="0" applyFont="1" applyFill="1"/>
    <xf numFmtId="0" fontId="14" fillId="13" borderId="0" xfId="0" applyFont="1" applyFill="1"/>
    <xf numFmtId="0" fontId="14" fillId="20" borderId="0" xfId="0" applyFont="1" applyFill="1"/>
    <xf numFmtId="0" fontId="14" fillId="22" borderId="0" xfId="0" applyFont="1" applyFill="1"/>
    <xf numFmtId="0" fontId="54" fillId="7" borderId="4" xfId="0" applyFont="1" applyFill="1" applyBorder="1" applyAlignment="1">
      <alignment horizontal="right" vertical="center"/>
    </xf>
    <xf numFmtId="0" fontId="55" fillId="23" borderId="0" xfId="0" applyFont="1" applyFill="1" applyAlignment="1">
      <alignment vertical="center"/>
    </xf>
    <xf numFmtId="0" fontId="52" fillId="23" borderId="0" xfId="0" applyFont="1" applyFill="1" applyAlignment="1">
      <alignment vertical="center"/>
    </xf>
    <xf numFmtId="0" fontId="55" fillId="2" borderId="14" xfId="0" applyFont="1" applyFill="1" applyBorder="1"/>
    <xf numFmtId="0" fontId="55" fillId="2" borderId="15" xfId="0" applyFont="1" applyFill="1" applyBorder="1"/>
    <xf numFmtId="0" fontId="45" fillId="0" borderId="0" xfId="0" applyFont="1" applyAlignment="1">
      <alignment vertical="center" wrapText="1"/>
    </xf>
    <xf numFmtId="0" fontId="45" fillId="0" borderId="0" xfId="0" applyFont="1" applyAlignment="1">
      <alignment vertical="top" wrapText="1"/>
    </xf>
    <xf numFmtId="0" fontId="10" fillId="0" borderId="4" xfId="0" applyFont="1" applyBorder="1" applyAlignment="1">
      <alignment horizontal="left" vertical="center"/>
    </xf>
    <xf numFmtId="0" fontId="16" fillId="0" borderId="4" xfId="0" applyFont="1" applyBorder="1" applyAlignment="1">
      <alignment horizontal="left" vertical="center"/>
    </xf>
    <xf numFmtId="0" fontId="2" fillId="0" borderId="4" xfId="0" applyFont="1" applyBorder="1" applyAlignment="1">
      <alignment vertical="center"/>
    </xf>
    <xf numFmtId="0" fontId="16" fillId="0" borderId="7" xfId="0" applyFont="1" applyBorder="1" applyAlignment="1">
      <alignment horizontal="left" vertical="center"/>
    </xf>
    <xf numFmtId="0" fontId="4" fillId="0" borderId="5" xfId="0" applyFont="1" applyBorder="1" applyAlignment="1">
      <alignment vertical="center"/>
    </xf>
    <xf numFmtId="0" fontId="0" fillId="0" borderId="8" xfId="0" applyBorder="1" applyAlignment="1">
      <alignment vertical="center"/>
    </xf>
    <xf numFmtId="0" fontId="34" fillId="0" borderId="0" xfId="0" applyFont="1" applyAlignment="1">
      <alignment horizontal="center" vertical="center" wrapText="1"/>
    </xf>
    <xf numFmtId="0" fontId="22" fillId="0" borderId="0" xfId="0" applyFont="1" applyAlignment="1">
      <alignment vertical="center" wrapText="1"/>
    </xf>
    <xf numFmtId="0" fontId="5" fillId="0" borderId="0" xfId="0" applyFont="1" applyAlignment="1">
      <alignment wrapText="1"/>
    </xf>
    <xf numFmtId="0" fontId="60" fillId="0" borderId="0" xfId="0" applyFont="1" applyAlignment="1">
      <alignment vertical="center" wrapText="1"/>
    </xf>
    <xf numFmtId="0" fontId="65" fillId="0" borderId="0" xfId="0" applyFont="1" applyAlignment="1">
      <alignment horizontal="center" vertical="center" wrapText="1"/>
    </xf>
    <xf numFmtId="0" fontId="14" fillId="0" borderId="0" xfId="0" applyFont="1" applyAlignment="1">
      <alignment horizontal="center" vertical="center" wrapText="1"/>
    </xf>
    <xf numFmtId="0" fontId="20" fillId="0" borderId="1" xfId="0" applyFont="1" applyBorder="1" applyAlignment="1">
      <alignment horizontal="left" vertical="center"/>
    </xf>
    <xf numFmtId="0" fontId="20" fillId="0" borderId="2" xfId="0" applyFont="1" applyBorder="1" applyAlignment="1">
      <alignment horizontal="left" vertical="center"/>
    </xf>
    <xf numFmtId="0" fontId="20" fillId="0" borderId="3" xfId="0" applyFont="1" applyBorder="1" applyAlignment="1">
      <alignment vertical="center"/>
    </xf>
    <xf numFmtId="0" fontId="10" fillId="7" borderId="0" xfId="0" applyFont="1" applyFill="1" applyAlignment="1">
      <alignment vertical="center"/>
    </xf>
    <xf numFmtId="0" fontId="16" fillId="0" borderId="0" xfId="0" applyFont="1" applyAlignment="1">
      <alignment horizontal="center" vertical="center" wrapText="1"/>
    </xf>
    <xf numFmtId="0" fontId="10" fillId="0" borderId="0" xfId="0" applyFont="1" applyAlignment="1">
      <alignment vertical="center"/>
    </xf>
    <xf numFmtId="0" fontId="29" fillId="30" borderId="0" xfId="0" applyFont="1" applyFill="1" applyAlignment="1">
      <alignment vertical="center" wrapText="1"/>
    </xf>
    <xf numFmtId="9" fontId="12" fillId="0" borderId="0" xfId="0" applyNumberFormat="1" applyFont="1" applyAlignment="1">
      <alignment vertical="center"/>
    </xf>
    <xf numFmtId="0" fontId="0" fillId="0" borderId="0" xfId="0" applyAlignment="1">
      <alignment horizontal="left" vertical="center"/>
    </xf>
    <xf numFmtId="0" fontId="0" fillId="0" borderId="4" xfId="0" applyBorder="1" applyAlignment="1">
      <alignment vertical="center"/>
    </xf>
    <xf numFmtId="0" fontId="50" fillId="27" borderId="14" xfId="0" applyFont="1" applyFill="1" applyBorder="1" applyAlignment="1">
      <alignment vertical="center"/>
    </xf>
    <xf numFmtId="0" fontId="50" fillId="27" borderId="15" xfId="0" applyFont="1" applyFill="1" applyBorder="1" applyAlignment="1">
      <alignment vertical="center"/>
    </xf>
    <xf numFmtId="0" fontId="50" fillId="27" borderId="65" xfId="0" applyFont="1" applyFill="1" applyBorder="1" applyAlignment="1">
      <alignment horizontal="center" vertical="center"/>
    </xf>
    <xf numFmtId="0" fontId="54" fillId="7" borderId="6" xfId="0" applyFont="1" applyFill="1" applyBorder="1" applyAlignment="1">
      <alignment horizontal="right" vertical="center"/>
    </xf>
    <xf numFmtId="0" fontId="10" fillId="7" borderId="7" xfId="0" applyFont="1" applyFill="1" applyBorder="1" applyAlignment="1">
      <alignment vertical="center"/>
    </xf>
    <xf numFmtId="0" fontId="10" fillId="7" borderId="0" xfId="0" applyFont="1" applyFill="1" applyAlignment="1">
      <alignment vertical="center" wrapText="1"/>
    </xf>
    <xf numFmtId="0" fontId="10" fillId="7" borderId="0" xfId="0" applyFont="1" applyFill="1" applyAlignment="1">
      <alignment vertical="center"/>
    </xf>
    <xf numFmtId="0" fontId="10" fillId="7" borderId="0" xfId="0" applyFont="1" applyFill="1" applyAlignment="1">
      <alignment horizontal="left" vertical="center"/>
    </xf>
    <xf numFmtId="0" fontId="10" fillId="7" borderId="7" xfId="0" applyFont="1" applyFill="1" applyBorder="1" applyAlignment="1">
      <alignment horizontal="left" vertical="center"/>
    </xf>
    <xf numFmtId="10" fontId="67" fillId="7" borderId="67" xfId="0" applyNumberFormat="1" applyFont="1" applyFill="1" applyBorder="1" applyAlignment="1">
      <alignment horizontal="center" vertical="center"/>
    </xf>
    <xf numFmtId="10" fontId="67" fillId="7" borderId="2" xfId="0" applyNumberFormat="1" applyFont="1" applyFill="1" applyBorder="1" applyAlignment="1">
      <alignment horizontal="center" vertical="center"/>
    </xf>
    <xf numFmtId="10" fontId="67" fillId="7" borderId="3" xfId="0" applyNumberFormat="1" applyFont="1" applyFill="1" applyBorder="1" applyAlignment="1">
      <alignment horizontal="center" vertical="center"/>
    </xf>
    <xf numFmtId="10" fontId="67" fillId="7" borderId="68" xfId="0" applyNumberFormat="1" applyFont="1" applyFill="1" applyBorder="1" applyAlignment="1">
      <alignment horizontal="center" vertical="center"/>
    </xf>
    <xf numFmtId="10" fontId="67" fillId="7" borderId="0" xfId="0" applyNumberFormat="1" applyFont="1" applyFill="1" applyAlignment="1">
      <alignment horizontal="center" vertical="center"/>
    </xf>
    <xf numFmtId="10" fontId="67" fillId="7" borderId="5" xfId="0" applyNumberFormat="1" applyFont="1" applyFill="1" applyBorder="1" applyAlignment="1">
      <alignment horizontal="center" vertical="center"/>
    </xf>
    <xf numFmtId="10" fontId="67" fillId="26" borderId="68" xfId="0" applyNumberFormat="1" applyFont="1" applyFill="1" applyBorder="1" applyAlignment="1">
      <alignment horizontal="center" vertical="center" wrapText="1"/>
    </xf>
    <xf numFmtId="10" fontId="67" fillId="26" borderId="0" xfId="0" applyNumberFormat="1" applyFont="1" applyFill="1" applyAlignment="1">
      <alignment horizontal="center" vertical="center" wrapText="1"/>
    </xf>
    <xf numFmtId="10" fontId="67" fillId="26" borderId="5" xfId="0" applyNumberFormat="1" applyFont="1" applyFill="1" applyBorder="1" applyAlignment="1">
      <alignment horizontal="center" vertical="center" wrapText="1"/>
    </xf>
    <xf numFmtId="10" fontId="67" fillId="7" borderId="68" xfId="2" applyNumberFormat="1" applyFont="1" applyFill="1" applyBorder="1" applyAlignment="1">
      <alignment horizontal="center" vertical="center"/>
    </xf>
    <xf numFmtId="10" fontId="67" fillId="7" borderId="0" xfId="2" applyNumberFormat="1" applyFont="1" applyFill="1" applyBorder="1" applyAlignment="1">
      <alignment horizontal="center" vertical="center"/>
    </xf>
    <xf numFmtId="10" fontId="67" fillId="7" borderId="5" xfId="2" applyNumberFormat="1" applyFont="1" applyFill="1" applyBorder="1" applyAlignment="1">
      <alignment horizontal="center" vertical="center"/>
    </xf>
    <xf numFmtId="10" fontId="67" fillId="7" borderId="69" xfId="2" applyNumberFormat="1" applyFont="1" applyFill="1" applyBorder="1" applyAlignment="1">
      <alignment horizontal="center" vertical="center"/>
    </xf>
    <xf numFmtId="10" fontId="67" fillId="7" borderId="7" xfId="2" applyNumberFormat="1" applyFont="1" applyFill="1" applyBorder="1" applyAlignment="1">
      <alignment horizontal="center" vertical="center"/>
    </xf>
    <xf numFmtId="10" fontId="67" fillId="7" borderId="8" xfId="2" applyNumberFormat="1" applyFont="1" applyFill="1" applyBorder="1" applyAlignment="1">
      <alignment horizontal="center" vertical="center"/>
    </xf>
    <xf numFmtId="0" fontId="53" fillId="15" borderId="2" xfId="0" applyFont="1" applyFill="1" applyBorder="1" applyAlignment="1">
      <alignment horizontal="center" vertical="center" wrapText="1"/>
    </xf>
    <xf numFmtId="0" fontId="53" fillId="15" borderId="0" xfId="0" applyFont="1" applyFill="1" applyAlignment="1">
      <alignment horizontal="center" vertical="center" wrapText="1"/>
    </xf>
    <xf numFmtId="10" fontId="66" fillId="15" borderId="2" xfId="2" applyNumberFormat="1" applyFont="1" applyFill="1" applyBorder="1" applyAlignment="1" applyProtection="1">
      <alignment horizontal="center" vertical="center" wrapText="1"/>
    </xf>
    <xf numFmtId="10" fontId="66" fillId="15" borderId="0" xfId="2" applyNumberFormat="1" applyFont="1" applyFill="1" applyBorder="1" applyAlignment="1" applyProtection="1">
      <alignment horizontal="center" vertical="center" wrapText="1"/>
    </xf>
    <xf numFmtId="0" fontId="65" fillId="26" borderId="4" xfId="0" applyFont="1" applyFill="1" applyBorder="1" applyAlignment="1">
      <alignment horizontal="left" vertical="center"/>
    </xf>
    <xf numFmtId="0" fontId="65" fillId="26" borderId="0" xfId="0" applyFont="1" applyFill="1" applyAlignment="1">
      <alignment horizontal="left" vertical="center"/>
    </xf>
    <xf numFmtId="0" fontId="14" fillId="7" borderId="1" xfId="0" applyFont="1" applyFill="1" applyBorder="1" applyAlignment="1">
      <alignment horizontal="left" vertical="center"/>
    </xf>
    <xf numFmtId="0" fontId="14" fillId="7" borderId="2" xfId="0" applyFont="1" applyFill="1" applyBorder="1" applyAlignment="1">
      <alignment horizontal="left" vertical="center"/>
    </xf>
    <xf numFmtId="0" fontId="14" fillId="7" borderId="4" xfId="0" applyFont="1" applyFill="1" applyBorder="1" applyAlignment="1">
      <alignment horizontal="left" vertical="center"/>
    </xf>
    <xf numFmtId="0" fontId="14" fillId="7" borderId="0" xfId="0" applyFont="1" applyFill="1" applyAlignment="1">
      <alignment horizontal="left" vertical="center"/>
    </xf>
    <xf numFmtId="0" fontId="51" fillId="19" borderId="1" xfId="0" applyFont="1" applyFill="1" applyBorder="1" applyAlignment="1">
      <alignment horizontal="left" vertical="center"/>
    </xf>
    <xf numFmtId="0" fontId="51" fillId="19" borderId="2" xfId="0" applyFont="1" applyFill="1" applyBorder="1" applyAlignment="1">
      <alignment horizontal="left" vertical="center"/>
    </xf>
    <xf numFmtId="0" fontId="51" fillId="19" borderId="3" xfId="0" applyFont="1" applyFill="1" applyBorder="1" applyAlignment="1">
      <alignment horizontal="left" vertical="center"/>
    </xf>
    <xf numFmtId="0" fontId="51" fillId="19" borderId="27" xfId="0" applyFont="1" applyFill="1" applyBorder="1" applyAlignment="1">
      <alignment horizontal="left" vertical="center"/>
    </xf>
    <xf numFmtId="0" fontId="51" fillId="19" borderId="17" xfId="0" applyFont="1" applyFill="1" applyBorder="1" applyAlignment="1">
      <alignment horizontal="left" vertical="center"/>
    </xf>
    <xf numFmtId="0" fontId="51" fillId="19" borderId="26" xfId="0" applyFont="1" applyFill="1" applyBorder="1" applyAlignment="1">
      <alignment horizontal="left" vertical="center"/>
    </xf>
    <xf numFmtId="0" fontId="13" fillId="9" borderId="24" xfId="0" quotePrefix="1" applyFont="1" applyFill="1" applyBorder="1" applyAlignment="1">
      <alignment horizontal="left" vertical="center" wrapText="1"/>
    </xf>
    <xf numFmtId="0" fontId="13" fillId="9" borderId="21" xfId="0" quotePrefix="1" applyFont="1" applyFill="1" applyBorder="1" applyAlignment="1">
      <alignment horizontal="left" vertical="center" wrapText="1"/>
    </xf>
    <xf numFmtId="0" fontId="13" fillId="9" borderId="25" xfId="0" quotePrefix="1" applyFont="1" applyFill="1" applyBorder="1" applyAlignment="1">
      <alignment horizontal="left" vertical="center" wrapText="1"/>
    </xf>
    <xf numFmtId="0" fontId="13" fillId="9" borderId="4" xfId="0" quotePrefix="1" applyFont="1" applyFill="1" applyBorder="1" applyAlignment="1">
      <alignment horizontal="left" vertical="center" wrapText="1"/>
    </xf>
    <xf numFmtId="0" fontId="13" fillId="9" borderId="0" xfId="0" quotePrefix="1" applyFont="1" applyFill="1" applyAlignment="1">
      <alignment horizontal="left" vertical="center" wrapText="1"/>
    </xf>
    <xf numFmtId="0" fontId="13" fillId="9" borderId="5" xfId="0" quotePrefix="1" applyFont="1" applyFill="1" applyBorder="1" applyAlignment="1">
      <alignment horizontal="left" vertical="center" wrapText="1"/>
    </xf>
    <xf numFmtId="0" fontId="13" fillId="9" borderId="27" xfId="0" quotePrefix="1" applyFont="1" applyFill="1" applyBorder="1" applyAlignment="1">
      <alignment horizontal="left" vertical="center" wrapText="1"/>
    </xf>
    <xf numFmtId="0" fontId="13" fillId="9" borderId="17" xfId="0" quotePrefix="1" applyFont="1" applyFill="1" applyBorder="1" applyAlignment="1">
      <alignment horizontal="left" vertical="center" wrapText="1"/>
    </xf>
    <xf numFmtId="0" fontId="13" fillId="9" borderId="26" xfId="0" quotePrefix="1" applyFont="1" applyFill="1" applyBorder="1" applyAlignment="1">
      <alignment horizontal="left" vertical="center" wrapText="1"/>
    </xf>
    <xf numFmtId="0" fontId="34" fillId="0" borderId="0" xfId="0" applyFont="1" applyAlignment="1">
      <alignment horizontal="center" vertical="center" wrapText="1"/>
    </xf>
    <xf numFmtId="0" fontId="63" fillId="5" borderId="4" xfId="0" applyFont="1" applyFill="1" applyBorder="1" applyAlignment="1">
      <alignment horizontal="center" vertical="center" wrapText="1"/>
    </xf>
    <xf numFmtId="0" fontId="63" fillId="5" borderId="0" xfId="0" applyFont="1" applyFill="1" applyAlignment="1">
      <alignment horizontal="center" vertical="center" wrapText="1"/>
    </xf>
    <xf numFmtId="0" fontId="63" fillId="5" borderId="6" xfId="0" applyFont="1" applyFill="1" applyBorder="1" applyAlignment="1">
      <alignment horizontal="center" vertical="center" wrapText="1"/>
    </xf>
    <xf numFmtId="0" fontId="63" fillId="5" borderId="7" xfId="0" applyFont="1" applyFill="1" applyBorder="1" applyAlignment="1">
      <alignment horizontal="center" vertical="center" wrapText="1"/>
    </xf>
    <xf numFmtId="0" fontId="15" fillId="5" borderId="1" xfId="0" applyFont="1" applyFill="1" applyBorder="1" applyAlignment="1">
      <alignment horizontal="left" vertical="center" wrapText="1"/>
    </xf>
    <xf numFmtId="0" fontId="15" fillId="5" borderId="2" xfId="0" applyFont="1" applyFill="1" applyBorder="1" applyAlignment="1">
      <alignment horizontal="left" vertical="center" wrapText="1"/>
    </xf>
    <xf numFmtId="0" fontId="15" fillId="5" borderId="4" xfId="0" applyFont="1" applyFill="1" applyBorder="1" applyAlignment="1">
      <alignment horizontal="left" vertical="center" wrapText="1"/>
    </xf>
    <xf numFmtId="0" fontId="15" fillId="5" borderId="0" xfId="0" applyFont="1" applyFill="1" applyAlignment="1">
      <alignment horizontal="left" vertical="center" wrapText="1"/>
    </xf>
    <xf numFmtId="0" fontId="14" fillId="10" borderId="43" xfId="0" applyFont="1" applyFill="1" applyBorder="1" applyAlignment="1" applyProtection="1">
      <alignment horizontal="center" vertical="center"/>
      <protection locked="0"/>
    </xf>
    <xf numFmtId="0" fontId="14" fillId="10" borderId="45" xfId="0" applyFont="1" applyFill="1" applyBorder="1" applyAlignment="1" applyProtection="1">
      <alignment horizontal="center" vertical="center"/>
      <protection locked="0"/>
    </xf>
    <xf numFmtId="0" fontId="14" fillId="5" borderId="66" xfId="0" applyFont="1" applyFill="1" applyBorder="1" applyAlignment="1">
      <alignment horizontal="center" vertical="center"/>
    </xf>
    <xf numFmtId="0" fontId="14" fillId="5" borderId="47" xfId="0" applyFont="1" applyFill="1" applyBorder="1" applyAlignment="1">
      <alignment horizontal="center" vertical="center"/>
    </xf>
    <xf numFmtId="0" fontId="13" fillId="9" borderId="4" xfId="0" applyFont="1" applyFill="1" applyBorder="1" applyAlignment="1">
      <alignment horizontal="left" vertical="center" wrapText="1"/>
    </xf>
    <xf numFmtId="0" fontId="13" fillId="9" borderId="0" xfId="0" applyFont="1" applyFill="1" applyAlignment="1">
      <alignment horizontal="left" vertical="center" wrapText="1"/>
    </xf>
    <xf numFmtId="0" fontId="13" fillId="9" borderId="5" xfId="0" applyFont="1" applyFill="1" applyBorder="1" applyAlignment="1">
      <alignment horizontal="left" vertical="center" wrapText="1"/>
    </xf>
    <xf numFmtId="0" fontId="23" fillId="25" borderId="14" xfId="0" applyFont="1" applyFill="1" applyBorder="1" applyAlignment="1">
      <alignment horizontal="center" vertical="center"/>
    </xf>
    <xf numFmtId="0" fontId="23" fillId="25" borderId="15" xfId="0" applyFont="1" applyFill="1" applyBorder="1" applyAlignment="1">
      <alignment horizontal="center" vertical="center"/>
    </xf>
    <xf numFmtId="0" fontId="23" fillId="25" borderId="16" xfId="0" applyFont="1" applyFill="1" applyBorder="1" applyAlignment="1">
      <alignment horizontal="center" vertical="center"/>
    </xf>
    <xf numFmtId="0" fontId="23" fillId="17" borderId="14" xfId="0" applyFont="1" applyFill="1" applyBorder="1" applyAlignment="1">
      <alignment horizontal="center" vertical="center"/>
    </xf>
    <xf numFmtId="0" fontId="23" fillId="17" borderId="15" xfId="0" applyFont="1" applyFill="1" applyBorder="1" applyAlignment="1">
      <alignment horizontal="center" vertical="center"/>
    </xf>
    <xf numFmtId="0" fontId="23" fillId="17" borderId="16" xfId="0" applyFont="1" applyFill="1" applyBorder="1" applyAlignment="1">
      <alignment horizontal="center" vertical="center"/>
    </xf>
    <xf numFmtId="0" fontId="39" fillId="14" borderId="1" xfId="0" applyFont="1" applyFill="1" applyBorder="1" applyAlignment="1">
      <alignment horizontal="center" vertical="center"/>
    </xf>
    <xf numFmtId="0" fontId="39" fillId="14" borderId="2" xfId="0" applyFont="1" applyFill="1" applyBorder="1" applyAlignment="1">
      <alignment horizontal="center" vertical="center"/>
    </xf>
    <xf numFmtId="0" fontId="39" fillId="14" borderId="3" xfId="0" applyFont="1" applyFill="1" applyBorder="1" applyAlignment="1">
      <alignment horizontal="center" vertical="center"/>
    </xf>
    <xf numFmtId="0" fontId="39" fillId="13" borderId="1" xfId="0" applyFont="1" applyFill="1" applyBorder="1" applyAlignment="1">
      <alignment horizontal="center" vertical="center"/>
    </xf>
    <xf numFmtId="0" fontId="39" fillId="13" borderId="2" xfId="0" applyFont="1" applyFill="1" applyBorder="1" applyAlignment="1">
      <alignment horizontal="center" vertical="center"/>
    </xf>
    <xf numFmtId="0" fontId="39" fillId="13" borderId="3" xfId="0" applyFont="1" applyFill="1" applyBorder="1" applyAlignment="1">
      <alignment horizontal="center" vertical="center"/>
    </xf>
    <xf numFmtId="8" fontId="13" fillId="4" borderId="6" xfId="0" applyNumberFormat="1" applyFont="1" applyFill="1" applyBorder="1" applyAlignment="1">
      <alignment horizontal="center" vertical="center"/>
    </xf>
    <xf numFmtId="8" fontId="13" fillId="4" borderId="7" xfId="0" applyNumberFormat="1" applyFont="1" applyFill="1" applyBorder="1" applyAlignment="1">
      <alignment horizontal="center" vertical="center"/>
    </xf>
    <xf numFmtId="8" fontId="13" fillId="4" borderId="8" xfId="0" applyNumberFormat="1" applyFont="1" applyFill="1" applyBorder="1" applyAlignment="1">
      <alignment horizontal="center" vertical="center"/>
    </xf>
    <xf numFmtId="0" fontId="13" fillId="13" borderId="4" xfId="0" applyFont="1" applyFill="1" applyBorder="1" applyAlignment="1">
      <alignment horizontal="center" vertical="center" wrapText="1"/>
    </xf>
    <xf numFmtId="0" fontId="13" fillId="13" borderId="0" xfId="0" applyFont="1" applyFill="1" applyAlignment="1">
      <alignment horizontal="center" vertical="center" wrapText="1"/>
    </xf>
    <xf numFmtId="0" fontId="13" fillId="13" borderId="5" xfId="0" applyFont="1" applyFill="1" applyBorder="1" applyAlignment="1">
      <alignment horizontal="center" vertical="center" wrapText="1"/>
    </xf>
    <xf numFmtId="0" fontId="13" fillId="24" borderId="4" xfId="0" applyFont="1" applyFill="1" applyBorder="1" applyAlignment="1">
      <alignment horizontal="center" vertical="center" wrapText="1"/>
    </xf>
    <xf numFmtId="0" fontId="13" fillId="24" borderId="0" xfId="0" applyFont="1" applyFill="1" applyAlignment="1">
      <alignment horizontal="center" vertical="center" wrapText="1"/>
    </xf>
    <xf numFmtId="0" fontId="13" fillId="24" borderId="5" xfId="0" applyFont="1" applyFill="1" applyBorder="1" applyAlignment="1">
      <alignment horizontal="center" vertical="center" wrapText="1"/>
    </xf>
    <xf numFmtId="0" fontId="39" fillId="24" borderId="1" xfId="0" applyFont="1" applyFill="1" applyBorder="1" applyAlignment="1">
      <alignment horizontal="center" vertical="center"/>
    </xf>
    <xf numFmtId="0" fontId="39" fillId="24" borderId="2" xfId="0" applyFont="1" applyFill="1" applyBorder="1" applyAlignment="1">
      <alignment horizontal="center" vertical="center"/>
    </xf>
    <xf numFmtId="0" fontId="39" fillId="24" borderId="3" xfId="0" applyFont="1" applyFill="1" applyBorder="1" applyAlignment="1">
      <alignment horizontal="center" vertical="center"/>
    </xf>
    <xf numFmtId="0" fontId="5" fillId="6" borderId="1" xfId="0" applyFont="1" applyFill="1" applyBorder="1" applyAlignment="1">
      <alignment horizontal="center" vertical="center" wrapText="1"/>
    </xf>
    <xf numFmtId="0" fontId="5" fillId="6" borderId="2" xfId="0" applyFont="1" applyFill="1" applyBorder="1" applyAlignment="1">
      <alignment horizontal="center" vertical="center" wrapText="1"/>
    </xf>
    <xf numFmtId="0" fontId="5" fillId="6" borderId="3" xfId="0" applyFont="1" applyFill="1" applyBorder="1" applyAlignment="1">
      <alignment horizontal="center" vertical="center" wrapText="1"/>
    </xf>
    <xf numFmtId="0" fontId="48" fillId="24" borderId="0" xfId="0" applyFont="1" applyFill="1" applyAlignment="1">
      <alignment horizontal="center" vertical="center" wrapText="1"/>
    </xf>
    <xf numFmtId="0" fontId="48" fillId="24" borderId="5" xfId="0" applyFont="1" applyFill="1" applyBorder="1" applyAlignment="1">
      <alignment horizontal="center" vertical="center" wrapText="1"/>
    </xf>
    <xf numFmtId="0" fontId="48" fillId="24" borderId="7" xfId="0" applyFont="1" applyFill="1" applyBorder="1" applyAlignment="1">
      <alignment horizontal="center" vertical="center" wrapText="1"/>
    </xf>
    <xf numFmtId="0" fontId="48" fillId="24" borderId="8" xfId="0" applyFont="1" applyFill="1" applyBorder="1" applyAlignment="1">
      <alignment horizontal="center" vertical="center" wrapText="1"/>
    </xf>
    <xf numFmtId="0" fontId="58" fillId="14" borderId="0" xfId="0" applyFont="1" applyFill="1" applyAlignment="1">
      <alignment horizontal="center" vertical="center" wrapText="1"/>
    </xf>
    <xf numFmtId="0" fontId="58" fillId="14" borderId="5" xfId="0" applyFont="1" applyFill="1" applyBorder="1" applyAlignment="1">
      <alignment horizontal="center" vertical="center" wrapText="1"/>
    </xf>
    <xf numFmtId="0" fontId="23" fillId="16" borderId="14" xfId="0" applyFont="1" applyFill="1" applyBorder="1" applyAlignment="1">
      <alignment horizontal="center" vertical="center"/>
    </xf>
    <xf numFmtId="0" fontId="23" fillId="16" borderId="15" xfId="0" applyFont="1" applyFill="1" applyBorder="1" applyAlignment="1">
      <alignment horizontal="center" vertical="center"/>
    </xf>
    <xf numFmtId="0" fontId="23" fillId="16" borderId="16" xfId="0" applyFont="1" applyFill="1" applyBorder="1" applyAlignment="1">
      <alignment horizontal="center" vertical="center"/>
    </xf>
    <xf numFmtId="0" fontId="57" fillId="13" borderId="0" xfId="0" applyFont="1" applyFill="1" applyAlignment="1">
      <alignment horizontal="center" vertical="center" wrapText="1"/>
    </xf>
    <xf numFmtId="0" fontId="57" fillId="13" borderId="5" xfId="0" applyFont="1" applyFill="1" applyBorder="1" applyAlignment="1">
      <alignment horizontal="center" vertical="center" wrapText="1"/>
    </xf>
    <xf numFmtId="0" fontId="57" fillId="13" borderId="7" xfId="0" applyFont="1" applyFill="1" applyBorder="1" applyAlignment="1">
      <alignment horizontal="center" vertical="center" wrapText="1"/>
    </xf>
    <xf numFmtId="0" fontId="57" fillId="13" borderId="8" xfId="0" applyFont="1" applyFill="1" applyBorder="1" applyAlignment="1">
      <alignment horizontal="center" vertical="center" wrapText="1"/>
    </xf>
    <xf numFmtId="0" fontId="20" fillId="15" borderId="14" xfId="0" applyFont="1" applyFill="1" applyBorder="1" applyAlignment="1">
      <alignment horizontal="center" vertical="center"/>
    </xf>
    <xf numFmtId="0" fontId="20" fillId="15" borderId="15" xfId="0" applyFont="1" applyFill="1" applyBorder="1" applyAlignment="1">
      <alignment horizontal="center" vertical="center"/>
    </xf>
    <xf numFmtId="0" fontId="20" fillId="15" borderId="16" xfId="0" applyFont="1" applyFill="1" applyBorder="1" applyAlignment="1">
      <alignment horizontal="center" vertical="center"/>
    </xf>
    <xf numFmtId="0" fontId="16" fillId="0" borderId="0" xfId="0" applyFont="1" applyAlignment="1">
      <alignment horizontal="center" vertical="center" wrapText="1"/>
    </xf>
    <xf numFmtId="9" fontId="37" fillId="0" borderId="0" xfId="0" applyNumberFormat="1" applyFont="1" applyAlignment="1">
      <alignment horizontal="center" vertical="center"/>
    </xf>
    <xf numFmtId="0" fontId="13" fillId="14" borderId="4" xfId="0" applyFont="1" applyFill="1" applyBorder="1" applyAlignment="1">
      <alignment horizontal="center" vertical="center" wrapText="1"/>
    </xf>
    <xf numFmtId="0" fontId="13" fillId="14" borderId="0" xfId="0" applyFont="1" applyFill="1" applyAlignment="1">
      <alignment horizontal="center" vertical="center" wrapText="1"/>
    </xf>
    <xf numFmtId="0" fontId="13" fillId="14" borderId="5" xfId="0" applyFont="1" applyFill="1" applyBorder="1" applyAlignment="1">
      <alignment horizontal="center" vertical="center" wrapText="1"/>
    </xf>
    <xf numFmtId="0" fontId="13" fillId="9" borderId="6" xfId="0" quotePrefix="1" applyFont="1" applyFill="1" applyBorder="1" applyAlignment="1">
      <alignment horizontal="left" vertical="center" wrapText="1"/>
    </xf>
    <xf numFmtId="0" fontId="13" fillId="9" borderId="7" xfId="0" quotePrefix="1" applyFont="1" applyFill="1" applyBorder="1" applyAlignment="1">
      <alignment horizontal="left" vertical="center" wrapText="1"/>
    </xf>
    <xf numFmtId="0" fontId="13" fillId="9" borderId="8" xfId="0" quotePrefix="1" applyFont="1" applyFill="1" applyBorder="1" applyAlignment="1">
      <alignment horizontal="left" vertical="center" wrapText="1"/>
    </xf>
    <xf numFmtId="0" fontId="64" fillId="0" borderId="47" xfId="0" applyFont="1" applyBorder="1" applyAlignment="1">
      <alignment horizontal="center" vertical="center"/>
    </xf>
    <xf numFmtId="0" fontId="48" fillId="0" borderId="0" xfId="0" applyFont="1" applyAlignment="1">
      <alignment horizontal="center" vertical="center" wrapText="1"/>
    </xf>
    <xf numFmtId="0" fontId="45" fillId="0" borderId="0" xfId="0" applyFont="1" applyAlignment="1">
      <alignment horizontal="right" vertical="center" wrapText="1" indent="2"/>
    </xf>
    <xf numFmtId="0" fontId="60" fillId="28" borderId="48" xfId="0" applyFont="1" applyFill="1" applyBorder="1" applyAlignment="1">
      <alignment horizontal="center" vertical="center" wrapText="1"/>
    </xf>
    <xf numFmtId="0" fontId="60" fillId="28" borderId="49" xfId="0" applyFont="1" applyFill="1" applyBorder="1" applyAlignment="1">
      <alignment horizontal="center" vertical="center" wrapText="1"/>
    </xf>
    <xf numFmtId="0" fontId="60" fillId="28" borderId="50" xfId="0" applyFont="1" applyFill="1" applyBorder="1" applyAlignment="1">
      <alignment horizontal="center" vertical="center" wrapText="1"/>
    </xf>
    <xf numFmtId="0" fontId="60" fillId="28" borderId="54" xfId="0" applyFont="1" applyFill="1" applyBorder="1" applyAlignment="1">
      <alignment horizontal="center" vertical="center" wrapText="1"/>
    </xf>
    <xf numFmtId="0" fontId="60" fillId="28" borderId="0" xfId="0" applyFont="1" applyFill="1" applyAlignment="1">
      <alignment horizontal="center" vertical="center" wrapText="1"/>
    </xf>
    <xf numFmtId="0" fontId="60" fillId="28" borderId="55" xfId="0" applyFont="1" applyFill="1" applyBorder="1" applyAlignment="1">
      <alignment horizontal="center" vertical="center" wrapText="1"/>
    </xf>
    <xf numFmtId="0" fontId="60" fillId="28" borderId="51" xfId="0" applyFont="1" applyFill="1" applyBorder="1" applyAlignment="1">
      <alignment horizontal="center" vertical="center" wrapText="1"/>
    </xf>
    <xf numFmtId="0" fontId="60" fillId="28" borderId="52" xfId="0" applyFont="1" applyFill="1" applyBorder="1" applyAlignment="1">
      <alignment horizontal="center" vertical="center" wrapText="1"/>
    </xf>
    <xf numFmtId="0" fontId="60" fillId="28" borderId="53" xfId="0" applyFont="1" applyFill="1" applyBorder="1" applyAlignment="1">
      <alignment horizontal="center" vertical="center" wrapText="1"/>
    </xf>
    <xf numFmtId="0" fontId="45" fillId="0" borderId="0" xfId="0" applyFont="1" applyAlignment="1">
      <alignment horizontal="left" vertical="top" wrapText="1"/>
    </xf>
    <xf numFmtId="0" fontId="45" fillId="0" borderId="0" xfId="0" applyFont="1" applyAlignment="1">
      <alignment horizontal="left" vertical="center" wrapText="1"/>
    </xf>
    <xf numFmtId="0" fontId="34" fillId="29" borderId="56" xfId="0" applyFont="1" applyFill="1" applyBorder="1" applyAlignment="1">
      <alignment horizontal="center" vertical="center" wrapText="1"/>
    </xf>
    <xf numFmtId="0" fontId="34" fillId="29" borderId="57" xfId="0" applyFont="1" applyFill="1" applyBorder="1" applyAlignment="1">
      <alignment horizontal="center" vertical="center" wrapText="1"/>
    </xf>
    <xf numFmtId="0" fontId="34" fillId="29" borderId="58" xfId="0" applyFont="1" applyFill="1" applyBorder="1" applyAlignment="1">
      <alignment horizontal="center" vertical="center" wrapText="1"/>
    </xf>
    <xf numFmtId="0" fontId="34" fillId="29" borderId="59" xfId="0" applyFont="1" applyFill="1" applyBorder="1" applyAlignment="1">
      <alignment horizontal="center" vertical="center" wrapText="1"/>
    </xf>
    <xf numFmtId="0" fontId="34" fillId="29" borderId="0" xfId="0" applyFont="1" applyFill="1" applyAlignment="1">
      <alignment horizontal="center" vertical="center" wrapText="1"/>
    </xf>
    <xf numFmtId="0" fontId="34" fillId="29" borderId="60" xfId="0" applyFont="1" applyFill="1" applyBorder="1" applyAlignment="1">
      <alignment horizontal="center" vertical="center" wrapText="1"/>
    </xf>
    <xf numFmtId="0" fontId="34" fillId="29" borderId="61" xfId="0" applyFont="1" applyFill="1" applyBorder="1" applyAlignment="1">
      <alignment horizontal="center" vertical="center" wrapText="1"/>
    </xf>
    <xf numFmtId="0" fontId="34" fillId="29" borderId="62" xfId="0" applyFont="1" applyFill="1" applyBorder="1" applyAlignment="1">
      <alignment horizontal="center" vertical="center" wrapText="1"/>
    </xf>
    <xf numFmtId="0" fontId="34" fillId="29" borderId="63" xfId="0" applyFont="1" applyFill="1" applyBorder="1" applyAlignment="1">
      <alignment horizontal="center" vertical="center" wrapText="1"/>
    </xf>
    <xf numFmtId="0" fontId="29" fillId="10" borderId="43" xfId="0" applyFont="1" applyFill="1" applyBorder="1" applyAlignment="1">
      <alignment horizontal="center" vertical="center" wrapText="1"/>
    </xf>
    <xf numFmtId="0" fontId="29" fillId="10" borderId="44" xfId="0" applyFont="1" applyFill="1" applyBorder="1" applyAlignment="1">
      <alignment horizontal="center" vertical="center" wrapText="1"/>
    </xf>
    <xf numFmtId="0" fontId="29" fillId="10" borderId="45" xfId="0" applyFont="1" applyFill="1" applyBorder="1" applyAlignment="1">
      <alignment horizontal="center" vertical="center" wrapText="1"/>
    </xf>
    <xf numFmtId="0" fontId="29" fillId="10" borderId="46" xfId="0" applyFont="1" applyFill="1" applyBorder="1" applyAlignment="1">
      <alignment horizontal="center" vertical="center" wrapText="1"/>
    </xf>
    <xf numFmtId="0" fontId="21" fillId="0" borderId="64" xfId="0" applyFont="1" applyBorder="1" applyAlignment="1">
      <alignment horizontal="center" vertical="center" wrapText="1"/>
    </xf>
    <xf numFmtId="0" fontId="21" fillId="0" borderId="0" xfId="0" applyFont="1" applyAlignment="1">
      <alignment horizontal="center" vertical="center" wrapText="1"/>
    </xf>
    <xf numFmtId="0" fontId="20" fillId="15" borderId="2" xfId="0" applyFont="1" applyFill="1" applyBorder="1" applyAlignment="1">
      <alignment horizontal="center" vertical="center"/>
    </xf>
    <xf numFmtId="0" fontId="24" fillId="12" borderId="0" xfId="0" applyFont="1" applyFill="1" applyAlignment="1">
      <alignment horizontal="center"/>
    </xf>
    <xf numFmtId="0" fontId="18" fillId="12" borderId="0" xfId="0" applyFont="1" applyFill="1" applyAlignment="1">
      <alignment horizontal="center" vertical="center"/>
    </xf>
    <xf numFmtId="0" fontId="16" fillId="12" borderId="24" xfId="0" applyFont="1" applyFill="1" applyBorder="1" applyAlignment="1">
      <alignment horizontal="center" vertical="center" wrapText="1"/>
    </xf>
    <xf numFmtId="0" fontId="16" fillId="12" borderId="21" xfId="0" applyFont="1" applyFill="1" applyBorder="1" applyAlignment="1">
      <alignment horizontal="center" vertical="center" wrapText="1"/>
    </xf>
    <xf numFmtId="0" fontId="16" fillId="12" borderId="4" xfId="0" applyFont="1" applyFill="1" applyBorder="1" applyAlignment="1">
      <alignment horizontal="center" vertical="center" wrapText="1"/>
    </xf>
    <xf numFmtId="0" fontId="16" fillId="12" borderId="0" xfId="0" applyFont="1" applyFill="1" applyAlignment="1">
      <alignment horizontal="center" vertical="center" wrapText="1"/>
    </xf>
    <xf numFmtId="0" fontId="13" fillId="10" borderId="40" xfId="0" applyFont="1" applyFill="1" applyBorder="1" applyAlignment="1" applyProtection="1">
      <alignment horizontal="center" vertical="center"/>
      <protection locked="0"/>
    </xf>
    <xf numFmtId="0" fontId="13" fillId="10" borderId="41" xfId="0" applyFont="1" applyFill="1" applyBorder="1" applyAlignment="1" applyProtection="1">
      <alignment horizontal="center" vertical="center"/>
      <protection locked="0"/>
    </xf>
    <xf numFmtId="0" fontId="13" fillId="10" borderId="42" xfId="0" applyFont="1" applyFill="1" applyBorder="1" applyAlignment="1" applyProtection="1">
      <alignment horizontal="center" vertical="center"/>
      <protection locked="0"/>
    </xf>
    <xf numFmtId="9" fontId="15" fillId="12" borderId="3" xfId="0" applyNumberFormat="1" applyFont="1" applyFill="1" applyBorder="1" applyAlignment="1">
      <alignment horizontal="center" vertical="center"/>
    </xf>
    <xf numFmtId="9" fontId="15" fillId="12" borderId="26" xfId="0" applyNumberFormat="1" applyFont="1" applyFill="1" applyBorder="1" applyAlignment="1">
      <alignment horizontal="center" vertical="center"/>
    </xf>
    <xf numFmtId="9" fontId="15" fillId="12" borderId="25" xfId="0" applyNumberFormat="1" applyFont="1" applyFill="1" applyBorder="1" applyAlignment="1">
      <alignment horizontal="center" vertical="center"/>
    </xf>
    <xf numFmtId="9" fontId="15" fillId="12" borderId="5" xfId="0" applyNumberFormat="1" applyFont="1" applyFill="1" applyBorder="1" applyAlignment="1">
      <alignment horizontal="center" vertical="center"/>
    </xf>
    <xf numFmtId="0" fontId="17" fillId="12" borderId="4" xfId="0" applyFont="1" applyFill="1" applyBorder="1" applyAlignment="1">
      <alignment horizontal="left"/>
    </xf>
    <xf numFmtId="0" fontId="17" fillId="12" borderId="0" xfId="0" applyFont="1" applyFill="1" applyAlignment="1">
      <alignment horizontal="left"/>
    </xf>
    <xf numFmtId="0" fontId="17" fillId="12" borderId="6" xfId="0" applyFont="1" applyFill="1" applyBorder="1" applyAlignment="1">
      <alignment horizontal="left"/>
    </xf>
    <xf numFmtId="0" fontId="17" fillId="12" borderId="7" xfId="0" applyFont="1" applyFill="1" applyBorder="1" applyAlignment="1">
      <alignment horizontal="left"/>
    </xf>
    <xf numFmtId="0" fontId="10" fillId="12" borderId="1" xfId="0" applyFont="1" applyFill="1" applyBorder="1" applyAlignment="1">
      <alignment horizontal="left" vertical="center" wrapText="1"/>
    </xf>
    <xf numFmtId="0" fontId="10" fillId="12" borderId="2" xfId="0" applyFont="1" applyFill="1" applyBorder="1" applyAlignment="1">
      <alignment horizontal="left" vertical="center" wrapText="1"/>
    </xf>
    <xf numFmtId="0" fontId="10" fillId="12" borderId="27" xfId="0" applyFont="1" applyFill="1" applyBorder="1" applyAlignment="1">
      <alignment horizontal="left" vertical="center" wrapText="1"/>
    </xf>
    <xf numFmtId="0" fontId="10" fillId="12" borderId="17" xfId="0" applyFont="1" applyFill="1" applyBorder="1" applyAlignment="1">
      <alignment horizontal="left" vertical="center" wrapText="1"/>
    </xf>
    <xf numFmtId="0" fontId="10" fillId="12" borderId="24" xfId="0" applyFont="1" applyFill="1" applyBorder="1" applyAlignment="1">
      <alignment horizontal="left" vertical="center" wrapText="1"/>
    </xf>
    <xf numFmtId="0" fontId="10" fillId="12" borderId="21" xfId="0" applyFont="1" applyFill="1" applyBorder="1" applyAlignment="1">
      <alignment horizontal="left" vertical="center" wrapText="1"/>
    </xf>
    <xf numFmtId="0" fontId="36" fillId="15" borderId="31" xfId="0" applyFont="1" applyFill="1" applyBorder="1" applyAlignment="1">
      <alignment horizontal="center"/>
    </xf>
    <xf numFmtId="0" fontId="36" fillId="15" borderId="32" xfId="0" applyFont="1" applyFill="1" applyBorder="1" applyAlignment="1">
      <alignment horizontal="center"/>
    </xf>
    <xf numFmtId="0" fontId="36" fillId="15" borderId="33" xfId="0" applyFont="1" applyFill="1" applyBorder="1" applyAlignment="1">
      <alignment horizontal="center"/>
    </xf>
    <xf numFmtId="0" fontId="31" fillId="11" borderId="1" xfId="0" applyFont="1" applyFill="1" applyBorder="1" applyAlignment="1">
      <alignment horizontal="center" vertical="center"/>
    </xf>
    <xf numFmtId="0" fontId="31" fillId="11" borderId="2" xfId="0" applyFont="1" applyFill="1" applyBorder="1" applyAlignment="1">
      <alignment horizontal="center" vertical="center"/>
    </xf>
    <xf numFmtId="0" fontId="31" fillId="11" borderId="3" xfId="0" applyFont="1" applyFill="1" applyBorder="1" applyAlignment="1">
      <alignment horizontal="center" vertical="center"/>
    </xf>
    <xf numFmtId="10" fontId="5" fillId="12" borderId="2" xfId="0" applyNumberFormat="1" applyFont="1" applyFill="1" applyBorder="1" applyAlignment="1">
      <alignment horizontal="center" vertical="center"/>
    </xf>
    <xf numFmtId="10" fontId="5" fillId="12" borderId="3" xfId="0" applyNumberFormat="1" applyFont="1" applyFill="1" applyBorder="1" applyAlignment="1">
      <alignment horizontal="center" vertical="center"/>
    </xf>
    <xf numFmtId="10" fontId="5" fillId="12" borderId="0" xfId="0" applyNumberFormat="1" applyFont="1" applyFill="1" applyAlignment="1">
      <alignment horizontal="center" vertical="center"/>
    </xf>
    <xf numFmtId="10" fontId="5" fillId="12" borderId="5" xfId="0" applyNumberFormat="1" applyFont="1" applyFill="1" applyBorder="1" applyAlignment="1">
      <alignment horizontal="center" vertical="center"/>
    </xf>
    <xf numFmtId="10" fontId="5" fillId="12" borderId="7" xfId="0" applyNumberFormat="1" applyFont="1" applyFill="1" applyBorder="1" applyAlignment="1">
      <alignment horizontal="center" vertical="center"/>
    </xf>
    <xf numFmtId="10" fontId="5" fillId="12" borderId="8" xfId="0" applyNumberFormat="1" applyFont="1" applyFill="1" applyBorder="1" applyAlignment="1">
      <alignment horizontal="center" vertical="center"/>
    </xf>
    <xf numFmtId="0" fontId="17" fillId="12" borderId="1" xfId="0" applyFont="1" applyFill="1" applyBorder="1" applyAlignment="1">
      <alignment horizontal="left"/>
    </xf>
    <xf numFmtId="0" fontId="17" fillId="12" borderId="2" xfId="0" applyFont="1" applyFill="1" applyBorder="1" applyAlignment="1">
      <alignment horizontal="left"/>
    </xf>
    <xf numFmtId="0" fontId="37" fillId="12" borderId="5" xfId="0" applyFont="1" applyFill="1" applyBorder="1" applyAlignment="1">
      <alignment horizontal="center" vertical="center"/>
    </xf>
    <xf numFmtId="0" fontId="12" fillId="9" borderId="24" xfId="0" quotePrefix="1" applyFont="1" applyFill="1" applyBorder="1" applyAlignment="1">
      <alignment horizontal="left" vertical="center" wrapText="1"/>
    </xf>
    <xf numFmtId="0" fontId="12" fillId="9" borderId="21" xfId="0" quotePrefix="1" applyFont="1" applyFill="1" applyBorder="1" applyAlignment="1">
      <alignment horizontal="left" vertical="center" wrapText="1"/>
    </xf>
    <xf numFmtId="0" fontId="12" fillId="9" borderId="25" xfId="0" quotePrefix="1" applyFont="1" applyFill="1" applyBorder="1" applyAlignment="1">
      <alignment horizontal="left" vertical="center" wrapText="1"/>
    </xf>
    <xf numFmtId="0" fontId="12" fillId="9" borderId="6" xfId="0" quotePrefix="1" applyFont="1" applyFill="1" applyBorder="1" applyAlignment="1">
      <alignment horizontal="left" vertical="center" wrapText="1"/>
    </xf>
    <xf numFmtId="0" fontId="12" fillId="9" borderId="7" xfId="0" quotePrefix="1" applyFont="1" applyFill="1" applyBorder="1" applyAlignment="1">
      <alignment horizontal="left" vertical="center" wrapText="1"/>
    </xf>
    <xf numFmtId="0" fontId="12" fillId="9" borderId="8" xfId="0" quotePrefix="1" applyFont="1" applyFill="1" applyBorder="1" applyAlignment="1">
      <alignment horizontal="left" vertical="center" wrapText="1"/>
    </xf>
    <xf numFmtId="0" fontId="12" fillId="12" borderId="0" xfId="0" applyFont="1" applyFill="1" applyAlignment="1">
      <alignment horizontal="center" vertical="center" wrapText="1"/>
    </xf>
    <xf numFmtId="0" fontId="12" fillId="12" borderId="7" xfId="0" applyFont="1" applyFill="1" applyBorder="1" applyAlignment="1">
      <alignment horizontal="center" vertical="center" wrapText="1"/>
    </xf>
    <xf numFmtId="0" fontId="31" fillId="14" borderId="1" xfId="0" applyFont="1" applyFill="1" applyBorder="1" applyAlignment="1">
      <alignment horizontal="center" vertical="center"/>
    </xf>
    <xf numFmtId="0" fontId="31" fillId="14" borderId="2" xfId="0" applyFont="1" applyFill="1" applyBorder="1" applyAlignment="1">
      <alignment horizontal="center" vertical="center"/>
    </xf>
    <xf numFmtId="0" fontId="31" fillId="14" borderId="3" xfId="0" applyFont="1" applyFill="1" applyBorder="1" applyAlignment="1">
      <alignment horizontal="center" vertical="center"/>
    </xf>
    <xf numFmtId="0" fontId="12" fillId="9" borderId="4" xfId="0" quotePrefix="1" applyFont="1" applyFill="1" applyBorder="1" applyAlignment="1">
      <alignment horizontal="left" vertical="center" wrapText="1"/>
    </xf>
    <xf numFmtId="0" fontId="12" fillId="9" borderId="0" xfId="0" quotePrefix="1" applyFont="1" applyFill="1" applyAlignment="1">
      <alignment horizontal="left" vertical="center" wrapText="1"/>
    </xf>
    <xf numFmtId="0" fontId="12" fillId="9" borderId="5" xfId="0" quotePrefix="1" applyFont="1" applyFill="1" applyBorder="1" applyAlignment="1">
      <alignment horizontal="left" vertical="center" wrapText="1"/>
    </xf>
    <xf numFmtId="0" fontId="12" fillId="9" borderId="27" xfId="0" quotePrefix="1" applyFont="1" applyFill="1" applyBorder="1" applyAlignment="1">
      <alignment horizontal="left" vertical="center" wrapText="1"/>
    </xf>
    <xf numFmtId="0" fontId="12" fillId="9" borderId="17" xfId="0" quotePrefix="1" applyFont="1" applyFill="1" applyBorder="1" applyAlignment="1">
      <alignment horizontal="left" vertical="center" wrapText="1"/>
    </xf>
    <xf numFmtId="0" fontId="12" fillId="9" borderId="26" xfId="0" quotePrefix="1" applyFont="1" applyFill="1" applyBorder="1" applyAlignment="1">
      <alignment horizontal="left" vertical="center" wrapText="1"/>
    </xf>
    <xf numFmtId="0" fontId="0" fillId="12" borderId="6" xfId="0" applyFill="1" applyBorder="1" applyAlignment="1">
      <alignment horizontal="center" vertical="center"/>
    </xf>
    <xf numFmtId="0" fontId="0" fillId="12" borderId="7" xfId="0" applyFill="1" applyBorder="1" applyAlignment="1">
      <alignment horizontal="center" vertical="center"/>
    </xf>
    <xf numFmtId="0" fontId="23" fillId="18" borderId="14" xfId="0" applyFont="1" applyFill="1" applyBorder="1" applyAlignment="1">
      <alignment horizontal="center" vertical="center"/>
    </xf>
    <xf numFmtId="0" fontId="23" fillId="18" borderId="15" xfId="0" applyFont="1" applyFill="1" applyBorder="1" applyAlignment="1">
      <alignment horizontal="center" vertical="center"/>
    </xf>
    <xf numFmtId="0" fontId="23" fillId="18" borderId="16" xfId="0" applyFont="1" applyFill="1" applyBorder="1" applyAlignment="1">
      <alignment horizontal="center" vertical="center"/>
    </xf>
    <xf numFmtId="0" fontId="5" fillId="8" borderId="34" xfId="0" applyFont="1" applyFill="1" applyBorder="1" applyAlignment="1">
      <alignment horizontal="center" vertical="center" wrapText="1"/>
    </xf>
    <xf numFmtId="0" fontId="5" fillId="8" borderId="0" xfId="0" applyFont="1" applyFill="1" applyAlignment="1">
      <alignment horizontal="center" vertical="center" wrapText="1"/>
    </xf>
    <xf numFmtId="0" fontId="5" fillId="8" borderId="35" xfId="0" applyFont="1" applyFill="1" applyBorder="1" applyAlignment="1">
      <alignment horizontal="center" vertical="center" wrapText="1"/>
    </xf>
    <xf numFmtId="0" fontId="31" fillId="22" borderId="1" xfId="0" applyFont="1" applyFill="1" applyBorder="1" applyAlignment="1">
      <alignment horizontal="center" vertical="center"/>
    </xf>
    <xf numFmtId="0" fontId="31" fillId="22" borderId="2" xfId="0" applyFont="1" applyFill="1" applyBorder="1" applyAlignment="1">
      <alignment horizontal="center" vertical="center"/>
    </xf>
    <xf numFmtId="0" fontId="31" fillId="22" borderId="3" xfId="0" applyFont="1" applyFill="1" applyBorder="1" applyAlignment="1">
      <alignment horizontal="center" vertical="center"/>
    </xf>
    <xf numFmtId="0" fontId="13" fillId="22" borderId="4" xfId="0" applyFont="1" applyFill="1" applyBorder="1" applyAlignment="1">
      <alignment horizontal="center" vertical="center" wrapText="1"/>
    </xf>
    <xf numFmtId="0" fontId="13" fillId="22" borderId="0" xfId="0" applyFont="1" applyFill="1" applyAlignment="1">
      <alignment horizontal="center" vertical="center" wrapText="1"/>
    </xf>
    <xf numFmtId="0" fontId="13" fillId="22" borderId="5" xfId="0" applyFont="1" applyFill="1" applyBorder="1" applyAlignment="1">
      <alignment horizontal="center" vertical="center" wrapText="1"/>
    </xf>
    <xf numFmtId="0" fontId="12" fillId="8" borderId="34" xfId="0" applyFont="1" applyFill="1" applyBorder="1" applyAlignment="1">
      <alignment horizontal="left" vertical="center" wrapText="1"/>
    </xf>
    <xf numFmtId="0" fontId="12" fillId="8" borderId="0" xfId="0" applyFont="1" applyFill="1" applyAlignment="1">
      <alignment horizontal="left" vertical="center" wrapText="1"/>
    </xf>
    <xf numFmtId="0" fontId="12" fillId="8" borderId="35" xfId="0" applyFont="1" applyFill="1" applyBorder="1" applyAlignment="1">
      <alignment horizontal="left" vertical="center" wrapText="1"/>
    </xf>
    <xf numFmtId="0" fontId="31" fillId="20" borderId="1" xfId="0" applyFont="1" applyFill="1" applyBorder="1" applyAlignment="1">
      <alignment horizontal="center" vertical="center"/>
    </xf>
    <xf numFmtId="0" fontId="31" fillId="20" borderId="2" xfId="0" applyFont="1" applyFill="1" applyBorder="1" applyAlignment="1">
      <alignment horizontal="center" vertical="center"/>
    </xf>
    <xf numFmtId="0" fontId="31" fillId="20" borderId="3" xfId="0" applyFont="1" applyFill="1" applyBorder="1" applyAlignment="1">
      <alignment horizontal="center" vertical="center"/>
    </xf>
    <xf numFmtId="0" fontId="31" fillId="13" borderId="1" xfId="0" applyFont="1" applyFill="1" applyBorder="1" applyAlignment="1">
      <alignment horizontal="center" vertical="center"/>
    </xf>
    <xf numFmtId="0" fontId="31" fillId="13" borderId="2" xfId="0" applyFont="1" applyFill="1" applyBorder="1" applyAlignment="1">
      <alignment horizontal="center" vertical="center"/>
    </xf>
    <xf numFmtId="0" fontId="31" fillId="13" borderId="3" xfId="0" applyFont="1" applyFill="1" applyBorder="1" applyAlignment="1">
      <alignment horizontal="center" vertical="center"/>
    </xf>
    <xf numFmtId="0" fontId="23" fillId="21" borderId="14" xfId="0" applyFont="1" applyFill="1" applyBorder="1" applyAlignment="1">
      <alignment horizontal="center" vertical="center"/>
    </xf>
    <xf numFmtId="0" fontId="23" fillId="21" borderId="15" xfId="0" applyFont="1" applyFill="1" applyBorder="1" applyAlignment="1">
      <alignment horizontal="center" vertical="center"/>
    </xf>
    <xf numFmtId="0" fontId="23" fillId="21" borderId="16" xfId="0" applyFont="1" applyFill="1" applyBorder="1" applyAlignment="1">
      <alignment horizontal="center" vertical="center"/>
    </xf>
    <xf numFmtId="0" fontId="13" fillId="20" borderId="4" xfId="0" applyFont="1" applyFill="1" applyBorder="1" applyAlignment="1">
      <alignment horizontal="center" vertical="center" wrapText="1"/>
    </xf>
    <xf numFmtId="0" fontId="13" fillId="20" borderId="0" xfId="0" applyFont="1" applyFill="1" applyAlignment="1">
      <alignment horizontal="center" vertical="center" wrapText="1"/>
    </xf>
    <xf numFmtId="0" fontId="13" fillId="20" borderId="5" xfId="0" applyFont="1" applyFill="1" applyBorder="1" applyAlignment="1">
      <alignment horizontal="center" vertical="center" wrapText="1"/>
    </xf>
    <xf numFmtId="0" fontId="15" fillId="8" borderId="34" xfId="0" applyFont="1" applyFill="1" applyBorder="1" applyAlignment="1">
      <alignment horizontal="center" vertical="center" wrapText="1"/>
    </xf>
    <xf numFmtId="0" fontId="15" fillId="8" borderId="0" xfId="0" applyFont="1" applyFill="1" applyAlignment="1">
      <alignment horizontal="center" vertical="center" wrapText="1"/>
    </xf>
    <xf numFmtId="0" fontId="15" fillId="8" borderId="35" xfId="0" applyFont="1" applyFill="1" applyBorder="1" applyAlignment="1">
      <alignment horizontal="center" vertical="center" wrapText="1"/>
    </xf>
    <xf numFmtId="0" fontId="13" fillId="11" borderId="0" xfId="0" applyFont="1" applyFill="1" applyAlignment="1">
      <alignment horizontal="center" vertical="center" wrapText="1"/>
    </xf>
    <xf numFmtId="0" fontId="59" fillId="28" borderId="48" xfId="0" applyFont="1" applyFill="1" applyBorder="1" applyAlignment="1">
      <alignment horizontal="center" vertical="center" wrapText="1"/>
    </xf>
    <xf numFmtId="0" fontId="59" fillId="28" borderId="49" xfId="0" applyFont="1" applyFill="1" applyBorder="1" applyAlignment="1">
      <alignment horizontal="center" vertical="center" wrapText="1"/>
    </xf>
    <xf numFmtId="0" fontId="59" fillId="28" borderId="50" xfId="0" applyFont="1" applyFill="1" applyBorder="1" applyAlignment="1">
      <alignment horizontal="center" vertical="center" wrapText="1"/>
    </xf>
    <xf numFmtId="0" fontId="59" fillId="28" borderId="54" xfId="0" applyFont="1" applyFill="1" applyBorder="1" applyAlignment="1">
      <alignment horizontal="center" vertical="center" wrapText="1"/>
    </xf>
    <xf numFmtId="0" fontId="59" fillId="28" borderId="0" xfId="0" applyFont="1" applyFill="1" applyAlignment="1">
      <alignment horizontal="center" vertical="center" wrapText="1"/>
    </xf>
    <xf numFmtId="0" fontId="59" fillId="28" borderId="55" xfId="0" applyFont="1" applyFill="1" applyBorder="1" applyAlignment="1">
      <alignment horizontal="center" vertical="center" wrapText="1"/>
    </xf>
    <xf numFmtId="0" fontId="59" fillId="28" borderId="51" xfId="0" applyFont="1" applyFill="1" applyBorder="1" applyAlignment="1">
      <alignment horizontal="center" vertical="center" wrapText="1"/>
    </xf>
    <xf numFmtId="0" fontId="59" fillId="28" borderId="52" xfId="0" applyFont="1" applyFill="1" applyBorder="1" applyAlignment="1">
      <alignment horizontal="center" vertical="center" wrapText="1"/>
    </xf>
    <xf numFmtId="0" fontId="59" fillId="28" borderId="53" xfId="0" applyFont="1" applyFill="1" applyBorder="1" applyAlignment="1">
      <alignment horizontal="center" vertical="center" wrapText="1"/>
    </xf>
    <xf numFmtId="0" fontId="0" fillId="7" borderId="18" xfId="0" applyFill="1" applyBorder="1" applyAlignment="1">
      <alignment horizontal="center"/>
    </xf>
  </cellXfs>
  <cellStyles count="3">
    <cellStyle name="Currency" xfId="1" builtinId="4"/>
    <cellStyle name="Normal" xfId="0" builtinId="0"/>
    <cellStyle name="Percent" xfId="2" builtinId="5"/>
  </cellStyles>
  <dxfs count="18">
    <dxf>
      <font>
        <b/>
        <i val="0"/>
        <color rgb="FFC00000"/>
      </font>
    </dxf>
    <dxf>
      <font>
        <color rgb="FF9C0006"/>
      </font>
      <fill>
        <patternFill>
          <bgColor rgb="FFFFC7CE"/>
        </patternFill>
      </fill>
    </dxf>
    <dxf>
      <font>
        <b/>
        <i val="0"/>
        <color rgb="FFC00000"/>
      </font>
    </dxf>
    <dxf>
      <font>
        <b/>
        <i val="0"/>
      </font>
      <fill>
        <patternFill>
          <bgColor rgb="FFFFFF99"/>
        </patternFill>
      </fill>
      <border>
        <left style="dashDot">
          <color rgb="FFFF0000"/>
        </left>
        <right style="dashDot">
          <color rgb="FFFF0000"/>
        </right>
        <top style="thin">
          <color rgb="FFFF0000"/>
        </top>
        <bottom style="dashDot">
          <color rgb="FFFF0000"/>
        </bottom>
        <vertical/>
        <horizontal/>
      </border>
    </dxf>
    <dxf>
      <font>
        <b/>
        <i val="0"/>
      </font>
      <fill>
        <patternFill>
          <bgColor rgb="FFFFFF99"/>
        </patternFill>
      </fill>
      <border>
        <left style="dashDot">
          <color rgb="FFFF0000"/>
        </left>
        <right style="dashDot">
          <color rgb="FFFF0000"/>
        </right>
        <top style="dashDot">
          <color rgb="FFFF0000"/>
        </top>
        <bottom style="dashDot">
          <color rgb="FFFF0000"/>
        </bottom>
        <vertical/>
        <horizontal/>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FF99"/>
      <color rgb="FFFEF798"/>
      <color rgb="FFFFCC66"/>
      <color rgb="FFFFEAC1"/>
      <color rgb="FFFED6D6"/>
      <color rgb="FFFFD5D5"/>
      <color rgb="FFFEF0FD"/>
      <color rgb="FFD5FAFF"/>
      <color rgb="FFECFCEA"/>
      <color rgb="FFF3E9E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22/10/relationships/richValueRel" Target="richData/richValueRel.xml"/><Relationship Id="rId3" Type="http://schemas.openxmlformats.org/officeDocument/2006/relationships/worksheet" Target="worksheets/sheet3.xml"/><Relationship Id="rId7" Type="http://schemas.openxmlformats.org/officeDocument/2006/relationships/sheetMetadata" Target="metadata.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microsoft.com/office/2017/06/relationships/rdRichValueTypes" Target="richData/rdRichValueTypes.xml"/><Relationship Id="rId5" Type="http://schemas.openxmlformats.org/officeDocument/2006/relationships/styles" Target="styles.xml"/><Relationship Id="rId10" Type="http://schemas.microsoft.com/office/2017/06/relationships/rdRichValueStructure" Target="richData/rdrichvaluestructure.xml"/><Relationship Id="rId4" Type="http://schemas.openxmlformats.org/officeDocument/2006/relationships/theme" Target="theme/theme1.xml"/><Relationship Id="rId9" Type="http://schemas.microsoft.com/office/2017/06/relationships/rdRichValue" Target="richData/rdrichvalue.xml"/></Relationships>
</file>

<file path=xl/drawings/_rels/drawing1.xml.rels><?xml version="1.0" encoding="UTF-8" standalone="yes"?>
<Relationships xmlns="http://schemas.openxmlformats.org/package/2006/relationships"><Relationship Id="rId2" Type="http://schemas.openxmlformats.org/officeDocument/2006/relationships/image" Target="../media/image3.svg"/><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2" Type="http://schemas.openxmlformats.org/officeDocument/2006/relationships/image" Target="../media/image3.sv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18</xdr:col>
      <xdr:colOff>221796</xdr:colOff>
      <xdr:row>8</xdr:row>
      <xdr:rowOff>575581</xdr:rowOff>
    </xdr:from>
    <xdr:to>
      <xdr:col>20</xdr:col>
      <xdr:colOff>1021896</xdr:colOff>
      <xdr:row>12</xdr:row>
      <xdr:rowOff>125185</xdr:rowOff>
    </xdr:to>
    <xdr:pic>
      <xdr:nvPicPr>
        <xdr:cNvPr id="2" name="Graphic 1" descr="Exclamation mark with solid fill">
          <a:extLst>
            <a:ext uri="{FF2B5EF4-FFF2-40B4-BE49-F238E27FC236}">
              <a16:creationId xmlns:a16="http://schemas.microsoft.com/office/drawing/2014/main" id="{05EA0B4F-36F8-4849-AB16-BAF373FE5D81}"/>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3242471" y="3233056"/>
          <a:ext cx="1543050" cy="1559379"/>
        </a:xfrm>
        <a:prstGeom prst="rect">
          <a:avLst/>
        </a:prstGeom>
      </xdr:spPr>
    </xdr:pic>
    <xdr:clientData/>
  </xdr:twoCellAnchor>
  <xdr:twoCellAnchor>
    <xdr:from>
      <xdr:col>16</xdr:col>
      <xdr:colOff>806507</xdr:colOff>
      <xdr:row>3</xdr:row>
      <xdr:rowOff>139505</xdr:rowOff>
    </xdr:from>
    <xdr:to>
      <xdr:col>18</xdr:col>
      <xdr:colOff>191674</xdr:colOff>
      <xdr:row>6</xdr:row>
      <xdr:rowOff>42413</xdr:rowOff>
    </xdr:to>
    <xdr:sp macro="" textlink="">
      <xdr:nvSpPr>
        <xdr:cNvPr id="4" name="Arc 3">
          <a:extLst>
            <a:ext uri="{FF2B5EF4-FFF2-40B4-BE49-F238E27FC236}">
              <a16:creationId xmlns:a16="http://schemas.microsoft.com/office/drawing/2014/main" id="{428573A4-9ACC-46D2-B95A-562F79E388B9}"/>
            </a:ext>
          </a:extLst>
        </xdr:cNvPr>
        <xdr:cNvSpPr/>
      </xdr:nvSpPr>
      <xdr:spPr>
        <a:xfrm rot="9231095" flipH="1">
          <a:off x="12246032" y="1387280"/>
          <a:ext cx="966317" cy="826833"/>
        </a:xfrm>
        <a:prstGeom prst="arc">
          <a:avLst>
            <a:gd name="adj1" fmla="val 14809974"/>
            <a:gd name="adj2" fmla="val 1569205"/>
          </a:avLst>
        </a:prstGeom>
        <a:ln w="19050" cap="flat" cmpd="sng" algn="ctr">
          <a:solidFill>
            <a:schemeClr val="dk1"/>
          </a:solidFill>
          <a:prstDash val="solid"/>
          <a:round/>
          <a:headEnd type="none" w="med" len="med"/>
          <a:tailEnd type="arrow" w="med" len="med"/>
        </a:ln>
      </xdr:spPr>
      <xdr:style>
        <a:lnRef idx="0">
          <a:scrgbClr r="0" g="0" b="0"/>
        </a:lnRef>
        <a:fillRef idx="0">
          <a:scrgbClr r="0" g="0" b="0"/>
        </a:fillRef>
        <a:effectRef idx="0">
          <a:scrgbClr r="0" g="0" b="0"/>
        </a:effectRef>
        <a:fontRef idx="minor">
          <a:schemeClr val="tx1"/>
        </a:fontRef>
      </xdr:style>
      <xdr:txBody>
        <a:bodyPr vertOverflow="clip" horzOverflow="clip" rtlCol="0" anchor="t"/>
        <a:lstStyle/>
        <a:p>
          <a:pPr algn="l"/>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18</xdr:col>
      <xdr:colOff>221796</xdr:colOff>
      <xdr:row>8</xdr:row>
      <xdr:rowOff>575581</xdr:rowOff>
    </xdr:from>
    <xdr:to>
      <xdr:col>20</xdr:col>
      <xdr:colOff>1088571</xdr:colOff>
      <xdr:row>12</xdr:row>
      <xdr:rowOff>258535</xdr:rowOff>
    </xdr:to>
    <xdr:pic>
      <xdr:nvPicPr>
        <xdr:cNvPr id="19" name="Graphic 18" descr="Exclamation mark with solid fill">
          <a:extLst>
            <a:ext uri="{FF2B5EF4-FFF2-40B4-BE49-F238E27FC236}">
              <a16:creationId xmlns:a16="http://schemas.microsoft.com/office/drawing/2014/main" id="{4BB2A9DA-6312-8045-A892-9991D959052C}"/>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3271046" y="3814081"/>
          <a:ext cx="1547132" cy="1547132"/>
        </a:xfrm>
        <a:prstGeom prst="rect">
          <a:avLst/>
        </a:prstGeom>
      </xdr:spPr>
    </xdr:pic>
    <xdr:clientData/>
  </xdr:twoCellAnchor>
  <xdr:twoCellAnchor editAs="oneCell">
    <xdr:from>
      <xdr:col>4</xdr:col>
      <xdr:colOff>789215</xdr:colOff>
      <xdr:row>14</xdr:row>
      <xdr:rowOff>27214</xdr:rowOff>
    </xdr:from>
    <xdr:to>
      <xdr:col>6</xdr:col>
      <xdr:colOff>244930</xdr:colOff>
      <xdr:row>17</xdr:row>
      <xdr:rowOff>68035</xdr:rowOff>
    </xdr:to>
    <xdr:pic>
      <xdr:nvPicPr>
        <xdr:cNvPr id="20" name="Graphic 19" descr="Exclamation mark with solid fill">
          <a:extLst>
            <a:ext uri="{FF2B5EF4-FFF2-40B4-BE49-F238E27FC236}">
              <a16:creationId xmlns:a16="http://schemas.microsoft.com/office/drawing/2014/main" id="{87CAC430-21D5-4B50-82C5-5F9974104654}"/>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3320144" y="5796643"/>
          <a:ext cx="966107" cy="966107"/>
        </a:xfrm>
        <a:prstGeom prst="rect">
          <a:avLst/>
        </a:prstGeom>
      </xdr:spPr>
    </xdr:pic>
    <xdr:clientData/>
  </xdr:twoCellAnchor>
  <xdr:twoCellAnchor>
    <xdr:from>
      <xdr:col>16</xdr:col>
      <xdr:colOff>806507</xdr:colOff>
      <xdr:row>3</xdr:row>
      <xdr:rowOff>139505</xdr:rowOff>
    </xdr:from>
    <xdr:to>
      <xdr:col>18</xdr:col>
      <xdr:colOff>191674</xdr:colOff>
      <xdr:row>6</xdr:row>
      <xdr:rowOff>42413</xdr:rowOff>
    </xdr:to>
    <xdr:sp macro="" textlink="">
      <xdr:nvSpPr>
        <xdr:cNvPr id="31" name="Arc 30">
          <a:extLst>
            <a:ext uri="{FF2B5EF4-FFF2-40B4-BE49-F238E27FC236}">
              <a16:creationId xmlns:a16="http://schemas.microsoft.com/office/drawing/2014/main" id="{BAA09F2C-A4AE-3B9E-9BCE-128A1E0C88A9}"/>
            </a:ext>
          </a:extLst>
        </xdr:cNvPr>
        <xdr:cNvSpPr/>
      </xdr:nvSpPr>
      <xdr:spPr>
        <a:xfrm rot="9231095" flipH="1">
          <a:off x="12263721" y="1377755"/>
          <a:ext cx="977203" cy="814587"/>
        </a:xfrm>
        <a:prstGeom prst="arc">
          <a:avLst>
            <a:gd name="adj1" fmla="val 14809974"/>
            <a:gd name="adj2" fmla="val 1569205"/>
          </a:avLst>
        </a:prstGeom>
        <a:ln w="19050" cap="flat" cmpd="sng" algn="ctr">
          <a:solidFill>
            <a:schemeClr val="dk1"/>
          </a:solidFill>
          <a:prstDash val="solid"/>
          <a:round/>
          <a:headEnd type="none" w="med" len="med"/>
          <a:tailEnd type="arrow" w="med" len="med"/>
        </a:ln>
      </xdr:spPr>
      <xdr:style>
        <a:lnRef idx="0">
          <a:scrgbClr r="0" g="0" b="0"/>
        </a:lnRef>
        <a:fillRef idx="0">
          <a:scrgbClr r="0" g="0" b="0"/>
        </a:fillRef>
        <a:effectRef idx="0">
          <a:scrgbClr r="0" g="0" b="0"/>
        </a:effectRef>
        <a:fontRef idx="minor">
          <a:schemeClr val="tx1"/>
        </a:fontRef>
      </xdr:style>
      <xdr:txBody>
        <a:bodyPr vertOverflow="clip" horzOverflow="clip" rtlCol="0" anchor="t"/>
        <a:lstStyle/>
        <a:p>
          <a:pPr algn="l"/>
          <a:endParaRPr lang="en-US" sz="1100"/>
        </a:p>
      </xdr:txBody>
    </xdr:sp>
    <xdr:clientData/>
  </xdr:twoCellAnchor>
  <xdr:twoCellAnchor>
    <xdr:from>
      <xdr:col>4</xdr:col>
      <xdr:colOff>846339</xdr:colOff>
      <xdr:row>13</xdr:row>
      <xdr:rowOff>73168</xdr:rowOff>
    </xdr:from>
    <xdr:to>
      <xdr:col>6</xdr:col>
      <xdr:colOff>592362</xdr:colOff>
      <xdr:row>19</xdr:row>
      <xdr:rowOff>66306</xdr:rowOff>
    </xdr:to>
    <xdr:sp macro="" textlink="">
      <xdr:nvSpPr>
        <xdr:cNvPr id="32" name="Arc 31">
          <a:extLst>
            <a:ext uri="{FF2B5EF4-FFF2-40B4-BE49-F238E27FC236}">
              <a16:creationId xmlns:a16="http://schemas.microsoft.com/office/drawing/2014/main" id="{F0E67485-AC2F-4626-A6FD-3D0C2360F2BD}"/>
            </a:ext>
          </a:extLst>
        </xdr:cNvPr>
        <xdr:cNvSpPr/>
      </xdr:nvSpPr>
      <xdr:spPr>
        <a:xfrm rot="19415637">
          <a:off x="3377268" y="4876489"/>
          <a:ext cx="1256415" cy="1843710"/>
        </a:xfrm>
        <a:prstGeom prst="arc">
          <a:avLst>
            <a:gd name="adj1" fmla="val 15254880"/>
            <a:gd name="adj2" fmla="val 3595003"/>
          </a:avLst>
        </a:prstGeom>
        <a:ln w="19050" cap="flat" cmpd="sng" algn="ctr">
          <a:solidFill>
            <a:schemeClr val="dk1"/>
          </a:solidFill>
          <a:prstDash val="solid"/>
          <a:round/>
          <a:headEnd type="none" w="med" len="med"/>
          <a:tailEnd type="arrow" w="med" len="med"/>
        </a:ln>
      </xdr:spPr>
      <xdr:style>
        <a:lnRef idx="0">
          <a:scrgbClr r="0" g="0" b="0"/>
        </a:lnRef>
        <a:fillRef idx="0">
          <a:scrgbClr r="0" g="0" b="0"/>
        </a:fillRef>
        <a:effectRef idx="0">
          <a:scrgbClr r="0" g="0" b="0"/>
        </a:effectRef>
        <a:fontRef idx="minor">
          <a:schemeClr val="tx1"/>
        </a:fontRef>
      </xdr:style>
      <xdr:txBody>
        <a:bodyPr vertOverflow="clip" horzOverflow="clip" rtlCol="0" anchor="t"/>
        <a:lstStyle/>
        <a:p>
          <a:pPr algn="l"/>
          <a:endParaRPr lang="en-US" sz="1100"/>
        </a:p>
      </xdr:txBody>
    </xdr:sp>
    <xdr:clientData/>
  </xdr:two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v>Badge New with solid fill</v>
  </rv>
</rvData>
</file>

<file path=xl/richData/rdrichvaluestructure.xml><?xml version="1.0" encoding="utf-8"?>
<rvStructures xmlns="http://schemas.microsoft.com/office/spreadsheetml/2017/richdata" count="1">
  <s t="_localImage">
    <k n="_rvRel:LocalImageIdentifier" t="i"/>
    <k n="CalcOrigin" t="i"/>
    <k n="Text" t="s"/>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60A6B1-ED96-4124-9305-F7F9EBA34984}">
  <sheetPr>
    <tabColor theme="1"/>
  </sheetPr>
  <dimension ref="A1:AD56"/>
  <sheetViews>
    <sheetView showGridLines="0" tabSelected="1" zoomScale="70" zoomScaleNormal="70" workbookViewId="0">
      <pane ySplit="1" topLeftCell="A2" activePane="bottomLeft" state="frozen"/>
      <selection pane="bottomLeft" activeCell="M34" sqref="M34"/>
    </sheetView>
  </sheetViews>
  <sheetFormatPr defaultRowHeight="15" x14ac:dyDescent="0.25"/>
  <cols>
    <col min="1" max="1" width="4.28515625" customWidth="1"/>
    <col min="2" max="2" width="4.5703125" customWidth="1"/>
    <col min="3" max="3" width="20.85546875" customWidth="1"/>
    <col min="4" max="4" width="4.85546875" customWidth="1"/>
    <col min="5" max="5" width="19.85546875" customWidth="1"/>
    <col min="6" max="6" width="4.7109375" customWidth="1"/>
    <col min="7" max="7" width="22.140625" customWidth="1"/>
    <col min="8" max="8" width="6.85546875" customWidth="1"/>
    <col min="9" max="9" width="5.7109375" customWidth="1"/>
    <col min="10" max="10" width="5" customWidth="1"/>
    <col min="11" max="11" width="21.140625" customWidth="1"/>
    <col min="12" max="12" width="5.5703125" customWidth="1"/>
    <col min="13" max="13" width="22.42578125" customWidth="1"/>
    <col min="14" max="14" width="5.140625" customWidth="1"/>
    <col min="15" max="15" width="19.140625" customWidth="1"/>
    <col min="16" max="16" width="4.5703125" customWidth="1"/>
    <col min="17" max="17" width="18.5703125" customWidth="1"/>
    <col min="18" max="18" width="4.7109375" customWidth="1"/>
    <col min="19" max="19" width="5.85546875" customWidth="1"/>
    <col min="20" max="20" width="5.28515625" customWidth="1"/>
    <col min="21" max="21" width="21" customWidth="1"/>
    <col min="22" max="22" width="5.42578125" customWidth="1"/>
    <col min="23" max="23" width="20.85546875" customWidth="1"/>
    <col min="24" max="24" width="4.85546875" customWidth="1"/>
    <col min="25" max="25" width="18.7109375" customWidth="1"/>
    <col min="26" max="26" width="5.5703125" customWidth="1"/>
    <col min="27" max="27" width="17.5703125" bestFit="1" customWidth="1"/>
    <col min="28" max="28" width="5" customWidth="1"/>
    <col min="29" max="29" width="19.7109375" customWidth="1"/>
    <col min="30" max="30" width="5.42578125" customWidth="1"/>
    <col min="31" max="31" width="21.5703125" customWidth="1"/>
    <col min="32" max="32" width="5" customWidth="1"/>
    <col min="33" max="33" width="20.5703125" customWidth="1"/>
    <col min="34" max="34" width="13.42578125" customWidth="1"/>
  </cols>
  <sheetData>
    <row r="1" spans="1:26" s="285" customFormat="1" ht="47.25" thickBot="1" x14ac:dyDescent="0.75">
      <c r="A1" s="284" t="s">
        <v>132</v>
      </c>
    </row>
    <row r="2" spans="1:26" s="209" customFormat="1" ht="24.75" thickBot="1" x14ac:dyDescent="0.3"/>
    <row r="3" spans="1:26" s="209" customFormat="1" ht="24" customHeight="1" x14ac:dyDescent="0.25">
      <c r="C3" s="544" t="s">
        <v>131</v>
      </c>
      <c r="D3" s="545"/>
      <c r="E3" s="545"/>
      <c r="F3" s="545"/>
      <c r="G3" s="545"/>
      <c r="H3" s="545"/>
      <c r="I3" s="545"/>
      <c r="J3" s="545"/>
      <c r="K3" s="546"/>
      <c r="L3" s="202"/>
      <c r="M3" s="428" t="s">
        <v>76</v>
      </c>
      <c r="N3" s="428"/>
      <c r="O3" s="428"/>
      <c r="P3" s="449" t="s">
        <v>77</v>
      </c>
      <c r="Q3" s="450"/>
      <c r="R3" s="426" t="e" vm="1">
        <v>#VALUE!</v>
      </c>
      <c r="S3" s="202"/>
      <c r="T3" s="202"/>
    </row>
    <row r="4" spans="1:26" s="209" customFormat="1" ht="24.75" customHeight="1" thickBot="1" x14ac:dyDescent="0.4">
      <c r="C4" s="547"/>
      <c r="D4" s="548"/>
      <c r="E4" s="548"/>
      <c r="F4" s="548"/>
      <c r="G4" s="548"/>
      <c r="H4" s="548"/>
      <c r="I4" s="548"/>
      <c r="J4" s="548"/>
      <c r="K4" s="549"/>
      <c r="M4" s="428"/>
      <c r="N4" s="428"/>
      <c r="O4" s="428"/>
      <c r="P4" s="451"/>
      <c r="Q4" s="452"/>
      <c r="R4" s="426"/>
      <c r="S4" s="202"/>
      <c r="T4" s="296"/>
      <c r="U4" s="296"/>
    </row>
    <row r="5" spans="1:26" s="209" customFormat="1" ht="24" customHeight="1" x14ac:dyDescent="0.35">
      <c r="C5" s="547"/>
      <c r="D5" s="548"/>
      <c r="E5" s="548"/>
      <c r="F5" s="548"/>
      <c r="G5" s="548"/>
      <c r="H5" s="548"/>
      <c r="I5" s="548"/>
      <c r="J5" s="548"/>
      <c r="K5" s="549"/>
      <c r="M5" s="428"/>
      <c r="N5" s="428"/>
      <c r="O5" s="428"/>
      <c r="P5" s="453" t="s">
        <v>134</v>
      </c>
      <c r="Q5" s="453"/>
      <c r="R5" s="140"/>
      <c r="S5" s="295"/>
      <c r="T5" s="296"/>
      <c r="U5" s="296"/>
    </row>
    <row r="6" spans="1:26" s="209" customFormat="1" ht="24" customHeight="1" x14ac:dyDescent="0.25">
      <c r="C6" s="547"/>
      <c r="D6" s="548"/>
      <c r="E6" s="548"/>
      <c r="F6" s="548"/>
      <c r="G6" s="548"/>
      <c r="H6" s="548"/>
      <c r="I6" s="548"/>
      <c r="J6" s="548"/>
      <c r="K6" s="549"/>
      <c r="M6" s="428"/>
      <c r="N6" s="428"/>
      <c r="O6" s="428"/>
      <c r="P6" s="454"/>
      <c r="Q6" s="454"/>
      <c r="R6" s="140"/>
      <c r="S6" s="295"/>
      <c r="T6" s="202"/>
    </row>
    <row r="7" spans="1:26" s="209" customFormat="1" ht="24.75" customHeight="1" thickBot="1" x14ac:dyDescent="0.3">
      <c r="C7" s="550"/>
      <c r="D7" s="551"/>
      <c r="E7" s="551"/>
      <c r="F7" s="551"/>
      <c r="G7" s="551"/>
      <c r="H7" s="551"/>
      <c r="I7" s="551"/>
      <c r="J7" s="551"/>
      <c r="K7" s="552"/>
      <c r="M7" s="428"/>
      <c r="N7" s="428"/>
      <c r="O7" s="428"/>
      <c r="P7" s="454"/>
      <c r="Q7" s="454"/>
      <c r="R7" s="140"/>
    </row>
    <row r="8" spans="1:26" s="209" customFormat="1" ht="13.5" customHeight="1" thickBot="1" x14ac:dyDescent="0.3"/>
    <row r="9" spans="1:26" s="209" customFormat="1" ht="57.75" customHeight="1" thickTop="1" x14ac:dyDescent="0.25">
      <c r="B9" s="438" t="s">
        <v>129</v>
      </c>
      <c r="C9" s="438"/>
      <c r="D9" s="438"/>
      <c r="E9" s="438"/>
      <c r="F9" s="438"/>
      <c r="G9" s="438"/>
      <c r="H9" s="438"/>
      <c r="I9" s="438"/>
      <c r="J9" s="438"/>
      <c r="K9" s="438"/>
      <c r="L9" s="438"/>
      <c r="M9" s="438"/>
      <c r="N9" s="438"/>
      <c r="O9" s="438"/>
      <c r="P9" s="287"/>
      <c r="Q9" s="440" t="s">
        <v>135</v>
      </c>
      <c r="R9" s="441"/>
      <c r="S9" s="441"/>
      <c r="T9" s="442"/>
      <c r="U9" s="287"/>
      <c r="V9" s="203"/>
      <c r="W9" s="275"/>
      <c r="X9" s="203"/>
    </row>
    <row r="10" spans="1:26" s="209" customFormat="1" ht="24" customHeight="1" x14ac:dyDescent="0.25">
      <c r="B10" s="438"/>
      <c r="C10" s="438"/>
      <c r="D10" s="438"/>
      <c r="E10" s="438"/>
      <c r="F10" s="438"/>
      <c r="G10" s="438"/>
      <c r="H10" s="438"/>
      <c r="I10" s="438"/>
      <c r="J10" s="438"/>
      <c r="K10" s="438"/>
      <c r="L10" s="438"/>
      <c r="M10" s="438"/>
      <c r="N10" s="438"/>
      <c r="O10" s="438"/>
      <c r="P10" s="287"/>
      <c r="Q10" s="443"/>
      <c r="R10" s="444"/>
      <c r="S10" s="444"/>
      <c r="T10" s="445"/>
      <c r="U10" s="287"/>
      <c r="V10" s="125"/>
      <c r="W10" s="125"/>
      <c r="X10" s="125"/>
    </row>
    <row r="11" spans="1:26" s="209" customFormat="1" ht="24" x14ac:dyDescent="0.25">
      <c r="B11" s="438"/>
      <c r="C11" s="438"/>
      <c r="D11" s="438"/>
      <c r="E11" s="438"/>
      <c r="F11" s="438"/>
      <c r="G11" s="438"/>
      <c r="H11" s="438"/>
      <c r="I11" s="438"/>
      <c r="J11" s="438"/>
      <c r="K11" s="438"/>
      <c r="L11" s="438"/>
      <c r="M11" s="438"/>
      <c r="N11" s="438"/>
      <c r="O11" s="438"/>
      <c r="Q11" s="443"/>
      <c r="R11" s="444"/>
      <c r="S11" s="444"/>
      <c r="T11" s="445"/>
      <c r="V11" s="125"/>
      <c r="W11" s="125"/>
      <c r="X11" s="125"/>
      <c r="Y11" s="125"/>
      <c r="Z11" s="125"/>
    </row>
    <row r="12" spans="1:26" s="209" customFormat="1" ht="42" customHeight="1" x14ac:dyDescent="0.25">
      <c r="B12" s="439" t="s">
        <v>130</v>
      </c>
      <c r="C12" s="439"/>
      <c r="D12" s="439"/>
      <c r="E12" s="439"/>
      <c r="F12" s="439"/>
      <c r="G12" s="439"/>
      <c r="H12" s="439"/>
      <c r="I12" s="439"/>
      <c r="J12" s="439"/>
      <c r="K12" s="439"/>
      <c r="L12" s="439"/>
      <c r="M12" s="439"/>
      <c r="N12" s="439"/>
      <c r="O12" s="439"/>
      <c r="Q12" s="443"/>
      <c r="R12" s="444"/>
      <c r="S12" s="444"/>
      <c r="T12" s="445"/>
      <c r="V12" s="125"/>
      <c r="W12" s="125"/>
      <c r="X12" s="125"/>
      <c r="Y12" s="125"/>
      <c r="Z12" s="125"/>
    </row>
    <row r="13" spans="1:26" s="209" customFormat="1" ht="24" customHeight="1" x14ac:dyDescent="0.25">
      <c r="B13" s="439"/>
      <c r="C13" s="439"/>
      <c r="D13" s="439"/>
      <c r="E13" s="439"/>
      <c r="F13" s="439"/>
      <c r="G13" s="439"/>
      <c r="H13" s="439"/>
      <c r="I13" s="439"/>
      <c r="J13" s="439"/>
      <c r="K13" s="439"/>
      <c r="L13" s="439"/>
      <c r="M13" s="439"/>
      <c r="N13" s="439"/>
      <c r="O13" s="439"/>
      <c r="P13" s="286"/>
      <c r="Q13" s="443"/>
      <c r="R13" s="444"/>
      <c r="S13" s="444"/>
      <c r="T13" s="445"/>
      <c r="U13" s="286"/>
    </row>
    <row r="14" spans="1:26" s="209" customFormat="1" ht="28.5" customHeight="1" x14ac:dyDescent="0.25">
      <c r="B14" s="439"/>
      <c r="C14" s="439"/>
      <c r="D14" s="439"/>
      <c r="E14" s="439"/>
      <c r="F14" s="439"/>
      <c r="G14" s="439"/>
      <c r="H14" s="439"/>
      <c r="I14" s="439"/>
      <c r="J14" s="439"/>
      <c r="K14" s="439"/>
      <c r="L14" s="439"/>
      <c r="M14" s="439"/>
      <c r="N14" s="439"/>
      <c r="O14" s="439"/>
      <c r="P14" s="286"/>
      <c r="Q14" s="443"/>
      <c r="R14" s="444"/>
      <c r="S14" s="444"/>
      <c r="T14" s="445"/>
      <c r="U14" s="286"/>
    </row>
    <row r="15" spans="1:26" s="209" customFormat="1" ht="24.75" thickBot="1" x14ac:dyDescent="0.3">
      <c r="B15" s="427"/>
      <c r="C15" s="427"/>
      <c r="D15" s="427"/>
      <c r="E15" s="427"/>
      <c r="Q15" s="446"/>
      <c r="R15" s="447"/>
      <c r="S15" s="447"/>
      <c r="T15" s="448"/>
    </row>
    <row r="16" spans="1:26" s="209" customFormat="1" ht="25.5" thickTop="1" thickBot="1" x14ac:dyDescent="0.3">
      <c r="B16" s="427"/>
      <c r="C16" s="427"/>
      <c r="D16" s="427"/>
      <c r="E16" s="427"/>
      <c r="Q16" s="294"/>
      <c r="R16" s="294"/>
      <c r="S16" s="294"/>
      <c r="T16" s="294"/>
    </row>
    <row r="17" spans="1:30" s="4" customFormat="1" ht="29.25" thickBot="1" x14ac:dyDescent="0.3">
      <c r="A17" s="29"/>
      <c r="B17" s="81"/>
      <c r="C17" s="455" t="s">
        <v>53</v>
      </c>
      <c r="D17" s="455"/>
      <c r="E17" s="455"/>
      <c r="F17" s="455"/>
      <c r="G17" s="455"/>
      <c r="H17" s="455"/>
      <c r="I17" s="455"/>
      <c r="J17" s="455"/>
      <c r="K17" s="455"/>
      <c r="L17" s="455"/>
      <c r="M17" s="455"/>
      <c r="N17" s="455"/>
      <c r="O17" s="455"/>
      <c r="P17" s="82"/>
    </row>
    <row r="18" spans="1:30" s="4" customFormat="1" ht="24" customHeight="1" thickBot="1" x14ac:dyDescent="0.45">
      <c r="A18" s="28"/>
      <c r="B18" s="83"/>
      <c r="C18" s="456" t="s">
        <v>44</v>
      </c>
      <c r="D18" s="456"/>
      <c r="E18" s="456"/>
      <c r="F18" s="457" t="s">
        <v>49</v>
      </c>
      <c r="G18" s="457"/>
      <c r="H18" s="73"/>
      <c r="I18" s="456" t="s">
        <v>50</v>
      </c>
      <c r="J18" s="456"/>
      <c r="K18" s="456"/>
      <c r="L18" s="456"/>
      <c r="M18" s="456"/>
      <c r="N18" s="84"/>
      <c r="O18" s="126" t="s">
        <v>69</v>
      </c>
      <c r="P18" s="85"/>
      <c r="R18" s="113" t="s">
        <v>0</v>
      </c>
      <c r="S18" s="114"/>
      <c r="T18" s="114"/>
      <c r="U18" s="114"/>
      <c r="V18" s="114"/>
      <c r="W18" s="114"/>
      <c r="X18" s="114"/>
      <c r="Y18" s="114"/>
      <c r="Z18" s="114"/>
      <c r="AA18" s="114"/>
      <c r="AB18" s="114"/>
      <c r="AC18" s="115"/>
    </row>
    <row r="19" spans="1:30" s="4" customFormat="1" ht="18.75" customHeight="1" x14ac:dyDescent="0.4">
      <c r="A19" s="28"/>
      <c r="B19" s="83"/>
      <c r="C19" s="491" t="s">
        <v>45</v>
      </c>
      <c r="D19" s="492"/>
      <c r="E19" s="492"/>
      <c r="F19" s="485">
        <f>'Val Tables'!M7</f>
        <v>0.1</v>
      </c>
      <c r="G19" s="486"/>
      <c r="H19" s="84"/>
      <c r="I19" s="473" t="s">
        <v>73</v>
      </c>
      <c r="J19" s="474"/>
      <c r="K19" s="474"/>
      <c r="L19" s="474"/>
      <c r="M19" s="474"/>
      <c r="N19" s="474"/>
      <c r="O19" s="465">
        <f>'Val Tables'!M8</f>
        <v>0.04</v>
      </c>
      <c r="P19" s="85"/>
      <c r="R19" s="100" t="s">
        <v>72</v>
      </c>
      <c r="S19" s="98"/>
      <c r="T19" s="98"/>
      <c r="U19" s="98"/>
      <c r="V19" s="98"/>
      <c r="W19" s="98"/>
      <c r="X19" s="98"/>
      <c r="Y19" s="98"/>
      <c r="Z19" s="98"/>
      <c r="AA19" s="98"/>
      <c r="AB19" s="98"/>
      <c r="AC19" s="101"/>
    </row>
    <row r="20" spans="1:30" ht="15.75" customHeight="1" x14ac:dyDescent="0.3">
      <c r="B20" s="83"/>
      <c r="C20" s="469" t="s">
        <v>46</v>
      </c>
      <c r="D20" s="470"/>
      <c r="E20" s="470"/>
      <c r="F20" s="487"/>
      <c r="G20" s="488"/>
      <c r="H20" s="86"/>
      <c r="I20" s="475"/>
      <c r="J20" s="476"/>
      <c r="K20" s="476"/>
      <c r="L20" s="476"/>
      <c r="M20" s="476"/>
      <c r="N20" s="476"/>
      <c r="O20" s="466"/>
      <c r="P20" s="87"/>
      <c r="R20" s="102" t="s">
        <v>37</v>
      </c>
      <c r="S20" s="99"/>
      <c r="T20" s="99"/>
      <c r="U20" s="99"/>
      <c r="V20" s="99"/>
      <c r="W20" s="99"/>
      <c r="X20" s="99"/>
      <c r="Y20" s="99"/>
      <c r="Z20" s="99"/>
      <c r="AA20" s="99"/>
      <c r="AB20" s="99"/>
      <c r="AC20" s="103"/>
    </row>
    <row r="21" spans="1:30" ht="15.75" customHeight="1" x14ac:dyDescent="0.25">
      <c r="B21" s="83"/>
      <c r="C21" s="469" t="s">
        <v>47</v>
      </c>
      <c r="D21" s="470"/>
      <c r="E21" s="470"/>
      <c r="F21" s="487"/>
      <c r="G21" s="488"/>
      <c r="H21" s="86"/>
      <c r="I21" s="477" t="s">
        <v>74</v>
      </c>
      <c r="J21" s="478"/>
      <c r="K21" s="478"/>
      <c r="L21" s="478"/>
      <c r="M21" s="478"/>
      <c r="N21" s="478"/>
      <c r="O21" s="467">
        <f>'Val Tables'!M9</f>
        <v>0.06</v>
      </c>
      <c r="P21" s="87"/>
      <c r="R21" s="494" t="s">
        <v>71</v>
      </c>
      <c r="S21" s="495"/>
      <c r="T21" s="495"/>
      <c r="U21" s="495"/>
      <c r="V21" s="495"/>
      <c r="W21" s="495"/>
      <c r="X21" s="495"/>
      <c r="Y21" s="495"/>
      <c r="Z21" s="495"/>
      <c r="AA21" s="495"/>
      <c r="AB21" s="495"/>
      <c r="AC21" s="496"/>
    </row>
    <row r="22" spans="1:30" ht="15.75" customHeight="1" thickBot="1" x14ac:dyDescent="0.3">
      <c r="B22" s="83"/>
      <c r="C22" s="471" t="s">
        <v>48</v>
      </c>
      <c r="D22" s="472"/>
      <c r="E22" s="472"/>
      <c r="F22" s="489"/>
      <c r="G22" s="490"/>
      <c r="H22" s="86"/>
      <c r="I22" s="475"/>
      <c r="J22" s="476"/>
      <c r="K22" s="476"/>
      <c r="L22" s="476"/>
      <c r="M22" s="476"/>
      <c r="N22" s="476"/>
      <c r="O22" s="468"/>
      <c r="P22" s="87"/>
      <c r="R22" s="505"/>
      <c r="S22" s="506"/>
      <c r="T22" s="506"/>
      <c r="U22" s="506"/>
      <c r="V22" s="506"/>
      <c r="W22" s="506"/>
      <c r="X22" s="506"/>
      <c r="Y22" s="506"/>
      <c r="Z22" s="506"/>
      <c r="AA22" s="506"/>
      <c r="AB22" s="506"/>
      <c r="AC22" s="507"/>
    </row>
    <row r="23" spans="1:30" ht="15.75" customHeight="1" x14ac:dyDescent="0.25">
      <c r="B23" s="83"/>
      <c r="C23" s="74"/>
      <c r="D23" s="86"/>
      <c r="E23" s="75"/>
      <c r="F23" s="76"/>
      <c r="G23" s="86"/>
      <c r="H23" s="86"/>
      <c r="I23" s="458" t="s">
        <v>55</v>
      </c>
      <c r="J23" s="459"/>
      <c r="K23" s="459"/>
      <c r="L23" s="459"/>
      <c r="M23" s="459"/>
      <c r="N23" s="459"/>
      <c r="O23" s="462" t="s">
        <v>51</v>
      </c>
      <c r="P23" s="493" t="e" vm="1">
        <v>#VALUE!</v>
      </c>
      <c r="R23" s="505"/>
      <c r="S23" s="506"/>
      <c r="T23" s="506"/>
      <c r="U23" s="506"/>
      <c r="V23" s="506"/>
      <c r="W23" s="506"/>
      <c r="X23" s="506"/>
      <c r="Y23" s="506"/>
      <c r="Z23" s="506"/>
      <c r="AA23" s="506"/>
      <c r="AB23" s="506"/>
      <c r="AC23" s="507"/>
    </row>
    <row r="24" spans="1:30" ht="15" customHeight="1" x14ac:dyDescent="0.25">
      <c r="B24" s="83"/>
      <c r="C24" s="500" t="s">
        <v>54</v>
      </c>
      <c r="D24" s="500"/>
      <c r="E24" s="500"/>
      <c r="F24" s="500"/>
      <c r="G24" s="500"/>
      <c r="H24" s="77"/>
      <c r="I24" s="460"/>
      <c r="J24" s="461"/>
      <c r="K24" s="461"/>
      <c r="L24" s="461"/>
      <c r="M24" s="461"/>
      <c r="N24" s="461"/>
      <c r="O24" s="463"/>
      <c r="P24" s="493"/>
      <c r="R24" s="508"/>
      <c r="S24" s="509"/>
      <c r="T24" s="509"/>
      <c r="U24" s="509"/>
      <c r="V24" s="509"/>
      <c r="W24" s="509"/>
      <c r="X24" s="509"/>
      <c r="Y24" s="509"/>
      <c r="Z24" s="509"/>
      <c r="AA24" s="509"/>
      <c r="AB24" s="509"/>
      <c r="AC24" s="510"/>
    </row>
    <row r="25" spans="1:30" ht="9" customHeight="1" x14ac:dyDescent="0.25">
      <c r="B25" s="83"/>
      <c r="C25" s="500"/>
      <c r="D25" s="500"/>
      <c r="E25" s="500"/>
      <c r="F25" s="500"/>
      <c r="G25" s="500"/>
      <c r="H25" s="77"/>
      <c r="I25" s="460"/>
      <c r="J25" s="461"/>
      <c r="K25" s="461"/>
      <c r="L25" s="461"/>
      <c r="M25" s="461"/>
      <c r="N25" s="461"/>
      <c r="O25" s="463"/>
      <c r="P25" s="493"/>
      <c r="R25" s="494" t="s">
        <v>70</v>
      </c>
      <c r="S25" s="495"/>
      <c r="T25" s="495"/>
      <c r="U25" s="495"/>
      <c r="V25" s="495"/>
      <c r="W25" s="495"/>
      <c r="X25" s="495"/>
      <c r="Y25" s="495"/>
      <c r="Z25" s="495"/>
      <c r="AA25" s="495"/>
      <c r="AB25" s="495"/>
      <c r="AC25" s="496"/>
    </row>
    <row r="26" spans="1:30" ht="15.75" customHeight="1" thickBot="1" x14ac:dyDescent="0.3">
      <c r="B26" s="88"/>
      <c r="C26" s="500"/>
      <c r="D26" s="500"/>
      <c r="E26" s="500"/>
      <c r="F26" s="500"/>
      <c r="G26" s="500"/>
      <c r="H26" s="77"/>
      <c r="I26" s="511" t="s">
        <v>56</v>
      </c>
      <c r="J26" s="512"/>
      <c r="K26" s="512"/>
      <c r="L26" s="512"/>
      <c r="M26" s="512"/>
      <c r="N26" s="512"/>
      <c r="O26" s="464"/>
      <c r="P26" s="493"/>
      <c r="R26" s="505"/>
      <c r="S26" s="506"/>
      <c r="T26" s="506"/>
      <c r="U26" s="506"/>
      <c r="V26" s="506"/>
      <c r="W26" s="506"/>
      <c r="X26" s="506"/>
      <c r="Y26" s="506"/>
      <c r="Z26" s="506"/>
      <c r="AA26" s="506"/>
      <c r="AB26" s="506"/>
      <c r="AC26" s="507"/>
    </row>
    <row r="27" spans="1:30" ht="15.75" customHeight="1" x14ac:dyDescent="0.25">
      <c r="B27" s="88"/>
      <c r="C27" s="500"/>
      <c r="D27" s="500"/>
      <c r="E27" s="500"/>
      <c r="F27" s="500"/>
      <c r="G27" s="500"/>
      <c r="H27" s="78"/>
      <c r="I27" s="86"/>
      <c r="J27" s="86"/>
      <c r="K27" s="86"/>
      <c r="L27" s="86"/>
      <c r="M27" s="86"/>
      <c r="N27" s="86"/>
      <c r="O27" s="86"/>
      <c r="P27" s="87"/>
      <c r="R27" s="505"/>
      <c r="S27" s="506"/>
      <c r="T27" s="506"/>
      <c r="U27" s="506"/>
      <c r="V27" s="506"/>
      <c r="W27" s="506"/>
      <c r="X27" s="506"/>
      <c r="Y27" s="506"/>
      <c r="Z27" s="506"/>
      <c r="AA27" s="506"/>
      <c r="AB27" s="506"/>
      <c r="AC27" s="507"/>
    </row>
    <row r="28" spans="1:30" s="1" customFormat="1" ht="15.75" customHeight="1" x14ac:dyDescent="0.25">
      <c r="B28" s="89"/>
      <c r="C28" s="500"/>
      <c r="D28" s="500"/>
      <c r="E28" s="500"/>
      <c r="F28" s="500"/>
      <c r="G28" s="500"/>
      <c r="H28" s="78"/>
      <c r="I28" s="79"/>
      <c r="J28" s="74"/>
      <c r="K28" s="80"/>
      <c r="L28" s="80"/>
      <c r="M28" s="80"/>
      <c r="N28" s="90"/>
      <c r="O28" s="90"/>
      <c r="P28" s="91"/>
      <c r="R28" s="494" t="s">
        <v>75</v>
      </c>
      <c r="S28" s="495"/>
      <c r="T28" s="495"/>
      <c r="U28" s="495"/>
      <c r="V28" s="495"/>
      <c r="W28" s="495"/>
      <c r="X28" s="495"/>
      <c r="Y28" s="495"/>
      <c r="Z28" s="495"/>
      <c r="AA28" s="495"/>
      <c r="AB28" s="495"/>
      <c r="AC28" s="496"/>
    </row>
    <row r="29" spans="1:30" s="1" customFormat="1" ht="36.75" customHeight="1" thickBot="1" x14ac:dyDescent="0.3">
      <c r="B29" s="92"/>
      <c r="C29" s="501"/>
      <c r="D29" s="501"/>
      <c r="E29" s="501"/>
      <c r="F29" s="501"/>
      <c r="G29" s="501"/>
      <c r="H29" s="93"/>
      <c r="I29" s="94"/>
      <c r="J29" s="95"/>
      <c r="K29" s="95"/>
      <c r="L29" s="95"/>
      <c r="M29" s="95"/>
      <c r="N29" s="96"/>
      <c r="O29" s="96"/>
      <c r="P29" s="97"/>
      <c r="R29" s="497"/>
      <c r="S29" s="498"/>
      <c r="T29" s="498"/>
      <c r="U29" s="498"/>
      <c r="V29" s="498"/>
      <c r="W29" s="498"/>
      <c r="X29" s="498"/>
      <c r="Y29" s="498"/>
      <c r="Z29" s="498"/>
      <c r="AA29" s="498"/>
      <c r="AB29" s="498"/>
      <c r="AC29" s="499"/>
    </row>
    <row r="30" spans="1:30" s="23" customFormat="1" ht="15" customHeight="1" x14ac:dyDescent="0.25">
      <c r="C30" s="70"/>
      <c r="D30" s="68"/>
      <c r="E30" s="69"/>
      <c r="F30" s="69"/>
      <c r="G30" s="69"/>
      <c r="H30" s="69"/>
      <c r="I30" s="71"/>
      <c r="J30" s="128"/>
      <c r="K30" s="72"/>
      <c r="L30" s="72"/>
      <c r="M30" s="72"/>
      <c r="P30" s="30"/>
      <c r="Q30" s="30"/>
    </row>
    <row r="31" spans="1:30" s="23" customFormat="1" ht="15" customHeight="1" thickBot="1" x14ac:dyDescent="0.3"/>
    <row r="32" spans="1:30" s="33" customFormat="1" ht="32.25" customHeight="1" x14ac:dyDescent="0.5">
      <c r="B32" s="479" t="s">
        <v>98</v>
      </c>
      <c r="C32" s="480"/>
      <c r="D32" s="480"/>
      <c r="E32" s="480"/>
      <c r="F32" s="480"/>
      <c r="G32" s="480"/>
      <c r="H32" s="480"/>
      <c r="I32" s="480"/>
      <c r="J32" s="481"/>
      <c r="L32" s="482" t="s">
        <v>78</v>
      </c>
      <c r="M32" s="483"/>
      <c r="N32" s="483"/>
      <c r="O32" s="483"/>
      <c r="P32" s="483"/>
      <c r="Q32" s="483"/>
      <c r="R32" s="484"/>
      <c r="T32" s="502" t="s">
        <v>94</v>
      </c>
      <c r="U32" s="503"/>
      <c r="V32" s="503"/>
      <c r="W32" s="503"/>
      <c r="X32" s="503"/>
      <c r="Y32" s="503"/>
      <c r="Z32" s="503"/>
      <c r="AA32" s="503"/>
      <c r="AB32" s="503"/>
      <c r="AC32" s="503"/>
      <c r="AD32" s="504"/>
    </row>
    <row r="33" spans="1:30" s="34" customFormat="1" ht="46.5" customHeight="1" thickBot="1" x14ac:dyDescent="0.3">
      <c r="B33" s="540" t="s">
        <v>99</v>
      </c>
      <c r="C33" s="541"/>
      <c r="D33" s="541"/>
      <c r="E33" s="541"/>
      <c r="F33" s="541"/>
      <c r="G33" s="541"/>
      <c r="H33" s="541"/>
      <c r="I33" s="541"/>
      <c r="J33" s="542"/>
      <c r="L33" s="39"/>
      <c r="M33" s="543" t="s">
        <v>79</v>
      </c>
      <c r="N33" s="543"/>
      <c r="O33" s="543"/>
      <c r="P33" s="543"/>
      <c r="Q33" s="543"/>
      <c r="R33" s="40"/>
      <c r="T33" s="420" t="s">
        <v>120</v>
      </c>
      <c r="U33" s="421"/>
      <c r="V33" s="421"/>
      <c r="W33" s="421"/>
      <c r="X33" s="421"/>
      <c r="Y33" s="421"/>
      <c r="Z33" s="421"/>
      <c r="AA33" s="421"/>
      <c r="AB33" s="421"/>
      <c r="AC33" s="421"/>
      <c r="AD33" s="422"/>
    </row>
    <row r="34" spans="1:30" s="34" customFormat="1" ht="71.25" customHeight="1" thickBot="1" x14ac:dyDescent="0.3">
      <c r="A34" s="29"/>
      <c r="B34" s="525" t="s">
        <v>121</v>
      </c>
      <c r="C34" s="526"/>
      <c r="D34" s="526"/>
      <c r="E34" s="526"/>
      <c r="F34" s="526"/>
      <c r="G34" s="526"/>
      <c r="H34" s="526"/>
      <c r="I34" s="526"/>
      <c r="J34" s="527"/>
      <c r="L34" s="39"/>
      <c r="M34" s="110" t="s">
        <v>57</v>
      </c>
      <c r="N34" s="216"/>
      <c r="O34" s="111" t="s">
        <v>58</v>
      </c>
      <c r="P34" s="104"/>
      <c r="Q34" s="111" t="s">
        <v>64</v>
      </c>
      <c r="R34" s="41"/>
      <c r="T34" s="59"/>
      <c r="U34" s="110" t="s">
        <v>57</v>
      </c>
      <c r="V34" s="116"/>
      <c r="W34" s="111" t="s">
        <v>58</v>
      </c>
      <c r="X34" s="116"/>
      <c r="Y34" s="111" t="s">
        <v>64</v>
      </c>
      <c r="Z34" s="119"/>
      <c r="AA34" s="111" t="s">
        <v>68</v>
      </c>
      <c r="AB34" s="117"/>
      <c r="AC34" s="111" t="s">
        <v>95</v>
      </c>
      <c r="AD34" s="60"/>
    </row>
    <row r="35" spans="1:30" s="36" customFormat="1" ht="21.75" customHeight="1" thickBot="1" x14ac:dyDescent="0.45">
      <c r="A35" s="140"/>
      <c r="B35" s="525"/>
      <c r="C35" s="526"/>
      <c r="D35" s="526"/>
      <c r="E35" s="526"/>
      <c r="F35" s="526"/>
      <c r="G35" s="526"/>
      <c r="H35" s="526"/>
      <c r="I35" s="526"/>
      <c r="J35" s="527"/>
      <c r="L35" s="44"/>
      <c r="M35" s="261" t="s">
        <v>22</v>
      </c>
      <c r="N35" s="277" t="e" vm="1">
        <v>#VALUE!</v>
      </c>
      <c r="O35" s="262" t="s">
        <v>5</v>
      </c>
      <c r="P35" s="277" t="e" vm="1">
        <v>#VALUE!</v>
      </c>
      <c r="Q35" s="262">
        <v>0</v>
      </c>
      <c r="R35" s="141"/>
      <c r="T35" s="62"/>
      <c r="U35" s="261" t="s">
        <v>22</v>
      </c>
      <c r="V35" s="276" t="e" vm="1">
        <v>#VALUE!</v>
      </c>
      <c r="W35" s="262" t="s">
        <v>5</v>
      </c>
      <c r="X35" s="276" t="e" vm="1">
        <v>#VALUE!</v>
      </c>
      <c r="Y35" s="262">
        <v>0</v>
      </c>
      <c r="Z35" s="121"/>
      <c r="AA35" s="263">
        <v>46023</v>
      </c>
      <c r="AB35" s="117"/>
      <c r="AC35" s="263">
        <v>46053</v>
      </c>
      <c r="AD35" s="259"/>
    </row>
    <row r="36" spans="1:30" s="34" customFormat="1" ht="24.75" customHeight="1" thickBot="1" x14ac:dyDescent="0.3">
      <c r="A36" s="29"/>
      <c r="B36" s="525"/>
      <c r="C36" s="526"/>
      <c r="D36" s="526"/>
      <c r="E36" s="526"/>
      <c r="F36" s="526"/>
      <c r="G36" s="526"/>
      <c r="H36" s="526"/>
      <c r="I36" s="526"/>
      <c r="J36" s="527"/>
      <c r="L36" s="39"/>
      <c r="M36" s="38"/>
      <c r="N36" s="216"/>
      <c r="O36" s="104"/>
      <c r="P36" s="216"/>
      <c r="Q36" s="104"/>
      <c r="R36" s="42"/>
      <c r="T36" s="59"/>
      <c r="U36" s="116"/>
      <c r="V36" s="116"/>
      <c r="W36" s="116"/>
      <c r="X36" s="116"/>
      <c r="Y36" s="116"/>
      <c r="Z36" s="119"/>
      <c r="AA36" s="119"/>
      <c r="AB36" s="117"/>
      <c r="AC36" s="119"/>
      <c r="AD36" s="60"/>
    </row>
    <row r="37" spans="1:30" s="34" customFormat="1" ht="63" x14ac:dyDescent="0.25">
      <c r="A37" s="29"/>
      <c r="B37" s="525"/>
      <c r="C37" s="526"/>
      <c r="D37" s="526"/>
      <c r="E37" s="526"/>
      <c r="F37" s="526"/>
      <c r="G37" s="526"/>
      <c r="H37" s="526"/>
      <c r="I37" s="526"/>
      <c r="J37" s="527"/>
      <c r="L37" s="39"/>
      <c r="M37" s="112" t="s">
        <v>63</v>
      </c>
      <c r="N37" s="104"/>
      <c r="O37" s="112" t="s">
        <v>82</v>
      </c>
      <c r="P37" s="104"/>
      <c r="Q37" s="112" t="s">
        <v>91</v>
      </c>
      <c r="R37" s="42"/>
      <c r="T37" s="59"/>
      <c r="U37" s="123" t="s">
        <v>63</v>
      </c>
      <c r="V37" s="116"/>
      <c r="W37" s="123" t="s">
        <v>82</v>
      </c>
      <c r="X37" s="116"/>
      <c r="Y37" s="123" t="s">
        <v>86</v>
      </c>
      <c r="Z37" s="119"/>
      <c r="AA37" s="112" t="s">
        <v>66</v>
      </c>
      <c r="AB37" s="119"/>
      <c r="AC37" s="119"/>
      <c r="AD37" s="60"/>
    </row>
    <row r="38" spans="1:30" s="35" customFormat="1" ht="24.75" customHeight="1" thickBot="1" x14ac:dyDescent="0.3">
      <c r="A38" s="29"/>
      <c r="B38" s="525"/>
      <c r="C38" s="526"/>
      <c r="D38" s="526"/>
      <c r="E38" s="526"/>
      <c r="F38" s="526"/>
      <c r="G38" s="526"/>
      <c r="H38" s="526"/>
      <c r="I38" s="526"/>
      <c r="J38" s="527"/>
      <c r="L38" s="43"/>
      <c r="M38" s="129">
        <f>VLOOKUP(M35,'Val Tables'!$O$5:$X$14,HLOOKUP(O35,'Val Tables'!$O$3:$X$4,2,FALSE),FALSE)</f>
        <v>17.559999999999999</v>
      </c>
      <c r="N38" s="130"/>
      <c r="O38" s="131">
        <f>M38+O42+Q42</f>
        <v>20.0184</v>
      </c>
      <c r="P38" s="130"/>
      <c r="Q38" s="122">
        <f>Q35/O38</f>
        <v>0</v>
      </c>
      <c r="R38" s="132"/>
      <c r="T38" s="133"/>
      <c r="U38" s="129">
        <f>VLOOKUP(U35,'Val Tables'!$O$5:$X$14,HLOOKUP(W35,'Val Tables'!$O$3:$X$4,2,FALSE),FALSE)</f>
        <v>17.559999999999999</v>
      </c>
      <c r="V38" s="134"/>
      <c r="W38" s="135">
        <f>U38+Y42+W42</f>
        <v>20.0184</v>
      </c>
      <c r="X38" s="134"/>
      <c r="Y38" s="136">
        <f>((Y35/AA38)/W38)</f>
        <v>0</v>
      </c>
      <c r="Z38" s="120"/>
      <c r="AA38" s="122">
        <f>(NETWORKDAYS(AA35,AC35)*0.2)</f>
        <v>4.4000000000000004</v>
      </c>
      <c r="AB38" s="120"/>
      <c r="AC38" s="120"/>
      <c r="AD38" s="61"/>
    </row>
    <row r="39" spans="1:30" s="36" customFormat="1" ht="18.75" customHeight="1" thickBot="1" x14ac:dyDescent="0.3">
      <c r="B39" s="525"/>
      <c r="C39" s="526"/>
      <c r="D39" s="526"/>
      <c r="E39" s="526"/>
      <c r="F39" s="526"/>
      <c r="G39" s="526"/>
      <c r="H39" s="526"/>
      <c r="I39" s="526"/>
      <c r="J39" s="527"/>
      <c r="L39" s="44"/>
      <c r="M39" s="105"/>
      <c r="N39" s="104"/>
      <c r="O39" s="105"/>
      <c r="P39" s="105"/>
      <c r="Q39" s="106"/>
      <c r="R39" s="45"/>
      <c r="T39" s="62"/>
      <c r="U39" s="117"/>
      <c r="V39" s="116"/>
      <c r="W39" s="117"/>
      <c r="X39" s="117"/>
      <c r="Y39" s="118"/>
      <c r="Z39" s="121"/>
      <c r="AA39" s="121"/>
      <c r="AB39" s="121"/>
      <c r="AC39" s="121"/>
      <c r="AD39" s="63"/>
    </row>
    <row r="40" spans="1:30" s="36" customFormat="1" ht="24.75" customHeight="1" thickBot="1" x14ac:dyDescent="0.3">
      <c r="B40" s="525"/>
      <c r="C40" s="526"/>
      <c r="D40" s="526"/>
      <c r="E40" s="526"/>
      <c r="F40" s="526"/>
      <c r="G40" s="526"/>
      <c r="H40" s="526"/>
      <c r="I40" s="526"/>
      <c r="J40" s="527"/>
      <c r="L40" s="44"/>
      <c r="M40" s="408" t="s">
        <v>60</v>
      </c>
      <c r="N40" s="409"/>
      <c r="O40" s="409"/>
      <c r="P40" s="409"/>
      <c r="Q40" s="410"/>
      <c r="R40" s="46"/>
      <c r="T40" s="62"/>
      <c r="U40" s="513" t="s">
        <v>60</v>
      </c>
      <c r="V40" s="514"/>
      <c r="W40" s="514"/>
      <c r="X40" s="514"/>
      <c r="Y40" s="515"/>
      <c r="Z40" s="121"/>
      <c r="AA40" s="121"/>
      <c r="AB40" s="121"/>
      <c r="AC40" s="121"/>
      <c r="AD40" s="63"/>
    </row>
    <row r="41" spans="1:30" s="36" customFormat="1" ht="63" x14ac:dyDescent="0.3">
      <c r="B41" s="516" t="s">
        <v>93</v>
      </c>
      <c r="C41" s="517"/>
      <c r="D41" s="517"/>
      <c r="E41" s="517"/>
      <c r="F41" s="517"/>
      <c r="G41" s="517"/>
      <c r="H41" s="517"/>
      <c r="I41" s="517"/>
      <c r="J41" s="518"/>
      <c r="L41" s="44"/>
      <c r="M41" s="124" t="s">
        <v>59</v>
      </c>
      <c r="N41" s="45"/>
      <c r="O41" s="124" t="s">
        <v>61</v>
      </c>
      <c r="P41" s="45"/>
      <c r="Q41" s="124" t="s">
        <v>62</v>
      </c>
      <c r="R41" s="45"/>
      <c r="T41" s="64"/>
      <c r="U41" s="124" t="s">
        <v>59</v>
      </c>
      <c r="V41" s="117"/>
      <c r="W41" s="124" t="s">
        <v>61</v>
      </c>
      <c r="X41" s="117"/>
      <c r="Y41" s="124" t="s">
        <v>62</v>
      </c>
      <c r="Z41" s="121"/>
      <c r="AA41" s="121"/>
      <c r="AB41" s="121"/>
      <c r="AC41" s="121"/>
      <c r="AD41" s="63"/>
    </row>
    <row r="42" spans="1:30" s="35" customFormat="1" ht="18.75" customHeight="1" thickBot="1" x14ac:dyDescent="0.35">
      <c r="B42" s="204"/>
      <c r="C42" s="205"/>
      <c r="D42" s="206"/>
      <c r="E42" s="206"/>
      <c r="F42" s="206"/>
      <c r="G42" s="206"/>
      <c r="H42" s="206"/>
      <c r="I42" s="206"/>
      <c r="J42" s="207"/>
      <c r="L42" s="43"/>
      <c r="M42" s="142">
        <f>IF($O$23="Default 4%",0.04,0.06)</f>
        <v>0.04</v>
      </c>
      <c r="N42" s="132"/>
      <c r="O42" s="143">
        <f>M38*M42</f>
        <v>0.70239999999999991</v>
      </c>
      <c r="P42" s="132"/>
      <c r="Q42" s="144">
        <f>M38*$F$19</f>
        <v>1.756</v>
      </c>
      <c r="R42" s="132"/>
      <c r="T42" s="145"/>
      <c r="U42" s="142">
        <f>IF($O$23="Default 4%",0.04,0.06)</f>
        <v>0.04</v>
      </c>
      <c r="V42" s="134"/>
      <c r="W42" s="146">
        <f>U38*U42</f>
        <v>0.70239999999999991</v>
      </c>
      <c r="X42" s="147"/>
      <c r="Y42" s="146">
        <f>U38*F$19</f>
        <v>1.756</v>
      </c>
      <c r="Z42" s="120"/>
      <c r="AA42" s="120"/>
      <c r="AB42" s="120"/>
      <c r="AC42" s="120"/>
      <c r="AD42" s="61"/>
    </row>
    <row r="43" spans="1:30" s="31" customFormat="1" ht="19.5" thickBot="1" x14ac:dyDescent="0.35">
      <c r="I43" s="37"/>
      <c r="L43" s="47"/>
      <c r="M43" s="48"/>
      <c r="N43" s="48"/>
      <c r="O43" s="49"/>
      <c r="P43" s="49"/>
      <c r="Q43" s="49"/>
      <c r="R43" s="50"/>
      <c r="T43" s="65"/>
      <c r="U43" s="66"/>
      <c r="V43" s="66"/>
      <c r="W43" s="66"/>
      <c r="X43" s="66"/>
      <c r="Y43" s="66"/>
      <c r="Z43" s="127"/>
      <c r="AA43" s="66"/>
      <c r="AB43" s="66"/>
      <c r="AC43" s="66"/>
      <c r="AD43" s="67"/>
    </row>
    <row r="44" spans="1:30" s="31" customFormat="1" ht="19.5" thickBot="1" x14ac:dyDescent="0.35">
      <c r="D44" s="27"/>
      <c r="E44" s="37"/>
      <c r="F44" s="37"/>
      <c r="G44" s="37"/>
      <c r="I44" s="37"/>
      <c r="K44" s="36"/>
      <c r="L44" s="34"/>
      <c r="M44" s="36"/>
      <c r="N44" s="36"/>
      <c r="O44" s="36"/>
      <c r="P44" s="32"/>
      <c r="Q44" s="32"/>
    </row>
    <row r="45" spans="1:30" s="31" customFormat="1" ht="28.5" x14ac:dyDescent="0.3">
      <c r="B45" s="531" t="s">
        <v>87</v>
      </c>
      <c r="C45" s="532"/>
      <c r="D45" s="532"/>
      <c r="E45" s="532"/>
      <c r="F45" s="532"/>
      <c r="G45" s="532"/>
      <c r="H45" s="533"/>
      <c r="J45" s="528" t="s">
        <v>97</v>
      </c>
      <c r="K45" s="529"/>
      <c r="L45" s="529"/>
      <c r="M45" s="529"/>
      <c r="N45" s="529"/>
      <c r="O45" s="529"/>
      <c r="P45" s="529"/>
      <c r="Q45" s="529"/>
      <c r="R45" s="530"/>
      <c r="T45" s="519" t="s">
        <v>92</v>
      </c>
      <c r="U45" s="520"/>
      <c r="V45" s="520"/>
      <c r="W45" s="520"/>
      <c r="X45" s="520"/>
      <c r="Y45" s="520"/>
      <c r="Z45" s="520"/>
      <c r="AA45" s="520"/>
      <c r="AB45" s="520"/>
      <c r="AC45" s="520"/>
      <c r="AD45" s="521"/>
    </row>
    <row r="46" spans="1:30" s="31" customFormat="1" ht="50.25" customHeight="1" thickBot="1" x14ac:dyDescent="0.35">
      <c r="B46" s="51"/>
      <c r="C46" s="391" t="s">
        <v>85</v>
      </c>
      <c r="D46" s="391"/>
      <c r="E46" s="391"/>
      <c r="F46" s="391"/>
      <c r="G46" s="391"/>
      <c r="H46" s="52"/>
      <c r="J46" s="537" t="s">
        <v>88</v>
      </c>
      <c r="K46" s="538"/>
      <c r="L46" s="538"/>
      <c r="M46" s="538"/>
      <c r="N46" s="538"/>
      <c r="O46" s="538"/>
      <c r="P46" s="538"/>
      <c r="Q46" s="538"/>
      <c r="R46" s="539"/>
      <c r="T46" s="522" t="s">
        <v>80</v>
      </c>
      <c r="U46" s="523"/>
      <c r="V46" s="523"/>
      <c r="W46" s="523"/>
      <c r="X46" s="523"/>
      <c r="Y46" s="523"/>
      <c r="Z46" s="523"/>
      <c r="AA46" s="523"/>
      <c r="AB46" s="523"/>
      <c r="AC46" s="523"/>
      <c r="AD46" s="524"/>
    </row>
    <row r="47" spans="1:30" s="148" customFormat="1" ht="63.75" thickBot="1" x14ac:dyDescent="0.35">
      <c r="B47" s="51"/>
      <c r="C47" s="110" t="s">
        <v>57</v>
      </c>
      <c r="D47" s="107"/>
      <c r="E47" s="111" t="s">
        <v>58</v>
      </c>
      <c r="F47" s="107"/>
      <c r="G47" s="111" t="s">
        <v>65</v>
      </c>
      <c r="H47" s="52"/>
      <c r="J47" s="157"/>
      <c r="K47" s="110" t="s">
        <v>57</v>
      </c>
      <c r="L47" s="159"/>
      <c r="M47" s="111" t="s">
        <v>58</v>
      </c>
      <c r="N47" s="159"/>
      <c r="O47" s="111" t="s">
        <v>64</v>
      </c>
      <c r="P47" s="165"/>
      <c r="Q47" s="111" t="s">
        <v>86</v>
      </c>
      <c r="R47" s="170"/>
      <c r="T47" s="176"/>
      <c r="U47" s="110" t="s">
        <v>57</v>
      </c>
      <c r="V47" s="182"/>
      <c r="W47" s="111" t="s">
        <v>58</v>
      </c>
      <c r="X47" s="182"/>
      <c r="Y47" s="266" t="s">
        <v>81</v>
      </c>
      <c r="Z47" s="187"/>
      <c r="AA47" s="111" t="s">
        <v>90</v>
      </c>
      <c r="AB47" s="200"/>
      <c r="AC47" s="111" t="s">
        <v>67</v>
      </c>
      <c r="AD47" s="188"/>
    </row>
    <row r="48" spans="1:30" s="5" customFormat="1" ht="22.5" customHeight="1" thickBot="1" x14ac:dyDescent="0.45">
      <c r="B48" s="53"/>
      <c r="C48" s="261" t="s">
        <v>22</v>
      </c>
      <c r="D48" s="278" t="e" vm="1">
        <v>#VALUE!</v>
      </c>
      <c r="E48" s="262" t="s">
        <v>5</v>
      </c>
      <c r="F48" s="278" t="e" vm="1">
        <v>#VALUE!</v>
      </c>
      <c r="G48" s="264">
        <v>0</v>
      </c>
      <c r="H48" s="260"/>
      <c r="J48" s="153"/>
      <c r="K48" s="261" t="s">
        <v>22</v>
      </c>
      <c r="L48" s="279" t="e" vm="1">
        <v>#VALUE!</v>
      </c>
      <c r="M48" s="262" t="s">
        <v>5</v>
      </c>
      <c r="N48" s="279" t="e" vm="1">
        <v>#VALUE!</v>
      </c>
      <c r="O48" s="262">
        <v>0</v>
      </c>
      <c r="P48" s="161"/>
      <c r="Q48" s="265">
        <v>0</v>
      </c>
      <c r="R48" s="172"/>
      <c r="T48" s="177"/>
      <c r="U48" s="261" t="s">
        <v>22</v>
      </c>
      <c r="V48" s="280" t="e" vm="1">
        <v>#VALUE!</v>
      </c>
      <c r="W48" s="262" t="s">
        <v>5</v>
      </c>
      <c r="X48" s="280" t="e" vm="1">
        <v>#VALUE!</v>
      </c>
      <c r="Y48" s="265">
        <v>0</v>
      </c>
      <c r="Z48" s="196"/>
      <c r="AA48" s="263">
        <v>46023</v>
      </c>
      <c r="AB48" s="201"/>
      <c r="AC48" s="263">
        <v>46053</v>
      </c>
      <c r="AD48" s="189"/>
    </row>
    <row r="49" spans="2:30" ht="21.75" thickBot="1" x14ac:dyDescent="0.3">
      <c r="B49" s="51"/>
      <c r="C49" s="107"/>
      <c r="D49" s="107"/>
      <c r="E49" s="107"/>
      <c r="F49" s="107"/>
      <c r="G49" s="107"/>
      <c r="H49" s="52"/>
      <c r="J49" s="157"/>
      <c r="K49" s="159"/>
      <c r="L49" s="159"/>
      <c r="M49" s="159"/>
      <c r="N49" s="159"/>
      <c r="O49" s="159"/>
      <c r="P49" s="165"/>
      <c r="Q49" s="171"/>
      <c r="R49" s="172"/>
      <c r="T49" s="176"/>
      <c r="U49" s="182"/>
      <c r="V49" s="182"/>
      <c r="W49" s="182"/>
      <c r="X49" s="182"/>
      <c r="Y49" s="182"/>
      <c r="Z49" s="187"/>
      <c r="AA49" s="187"/>
      <c r="AB49" s="183"/>
      <c r="AC49" s="187"/>
      <c r="AD49" s="190"/>
    </row>
    <row r="50" spans="2:30" ht="72.75" customHeight="1" x14ac:dyDescent="0.25">
      <c r="B50" s="51"/>
      <c r="C50" s="112" t="s">
        <v>63</v>
      </c>
      <c r="D50" s="107"/>
      <c r="E50" s="112" t="s">
        <v>82</v>
      </c>
      <c r="F50" s="107"/>
      <c r="G50" s="112" t="s">
        <v>83</v>
      </c>
      <c r="H50" s="52"/>
      <c r="J50" s="157"/>
      <c r="K50" s="112" t="s">
        <v>63</v>
      </c>
      <c r="L50" s="159"/>
      <c r="M50" s="112" t="s">
        <v>82</v>
      </c>
      <c r="N50" s="159"/>
      <c r="O50" s="112" t="s">
        <v>89</v>
      </c>
      <c r="P50" s="165"/>
      <c r="Q50" s="112" t="s">
        <v>96</v>
      </c>
      <c r="R50" s="169"/>
      <c r="T50" s="176"/>
      <c r="U50" s="123" t="s">
        <v>63</v>
      </c>
      <c r="V50" s="182"/>
      <c r="W50" s="123" t="s">
        <v>82</v>
      </c>
      <c r="X50" s="182"/>
      <c r="Y50" s="112" t="s">
        <v>84</v>
      </c>
      <c r="Z50" s="187"/>
      <c r="AA50" s="112" t="s">
        <v>83</v>
      </c>
      <c r="AB50" s="187"/>
      <c r="AC50" s="112" t="s">
        <v>66</v>
      </c>
      <c r="AD50" s="190"/>
    </row>
    <row r="51" spans="2:30" ht="21.75" thickBot="1" x14ac:dyDescent="0.3">
      <c r="B51" s="137"/>
      <c r="C51" s="129">
        <f>VLOOKUP(C48,'Val Tables'!$O$5:$X$14,HLOOKUP(E48,'Val Tables'!$O$3:$X$4,2,FALSE),FALSE)</f>
        <v>17.559999999999999</v>
      </c>
      <c r="D51" s="138"/>
      <c r="E51" s="131">
        <f>C51+G55+E55</f>
        <v>20.0184</v>
      </c>
      <c r="F51" s="138"/>
      <c r="G51" s="131">
        <f>E51*G48</f>
        <v>0</v>
      </c>
      <c r="H51" s="139"/>
      <c r="J51" s="158"/>
      <c r="K51" s="129">
        <f>VLOOKUP(K48,'Val Tables'!$O$5:$X$14,HLOOKUP(M48,'Val Tables'!$O$3:$X$4,2,FALSE),FALSE)</f>
        <v>17.559999999999999</v>
      </c>
      <c r="L51" s="160"/>
      <c r="M51" s="131">
        <f>K51+M55+O55</f>
        <v>20.0184</v>
      </c>
      <c r="N51" s="160"/>
      <c r="O51" s="122" t="e">
        <f>(O48/M51)/Q48</f>
        <v>#DIV/0!</v>
      </c>
      <c r="P51" s="163"/>
      <c r="Q51" s="150" t="e">
        <f>O51/4.333</f>
        <v>#DIV/0!</v>
      </c>
      <c r="R51" s="169"/>
      <c r="T51" s="178"/>
      <c r="U51" s="129">
        <f>VLOOKUP(U48,'Val Tables'!$O$5:$X$14,HLOOKUP(W48,'Val Tables'!$O$3:$X$4,2,FALSE),FALSE)</f>
        <v>17.559999999999999</v>
      </c>
      <c r="V51" s="184"/>
      <c r="W51" s="131">
        <f>U51+Y55+AA55</f>
        <v>20.0184</v>
      </c>
      <c r="X51" s="184"/>
      <c r="Y51" s="122">
        <f>Y48*AC51</f>
        <v>0</v>
      </c>
      <c r="Z51" s="197"/>
      <c r="AA51" s="131">
        <f>W51*Y51</f>
        <v>0</v>
      </c>
      <c r="AB51" s="197"/>
      <c r="AC51" s="122">
        <f>(NETWORKDAYS(AA48,AC48)*0.2)</f>
        <v>4.4000000000000004</v>
      </c>
      <c r="AD51" s="191"/>
    </row>
    <row r="52" spans="2:30" ht="21.75" thickBot="1" x14ac:dyDescent="0.3">
      <c r="B52" s="53"/>
      <c r="C52" s="108"/>
      <c r="D52" s="107"/>
      <c r="E52" s="108"/>
      <c r="F52" s="108"/>
      <c r="G52" s="109"/>
      <c r="H52" s="54"/>
      <c r="J52" s="153"/>
      <c r="K52" s="161"/>
      <c r="L52" s="159"/>
      <c r="M52" s="161"/>
      <c r="N52" s="161"/>
      <c r="O52" s="173"/>
      <c r="P52" s="162"/>
      <c r="Q52" s="162"/>
      <c r="R52" s="166"/>
      <c r="T52" s="177"/>
      <c r="U52" s="183"/>
      <c r="V52" s="182"/>
      <c r="W52" s="183"/>
      <c r="X52" s="183"/>
      <c r="Y52" s="195"/>
      <c r="Z52" s="196"/>
      <c r="AA52" s="196"/>
      <c r="AB52" s="196"/>
      <c r="AC52" s="196"/>
      <c r="AD52" s="192"/>
    </row>
    <row r="53" spans="2:30" ht="21.75" thickBot="1" x14ac:dyDescent="0.3">
      <c r="B53" s="53"/>
      <c r="C53" s="378" t="s">
        <v>60</v>
      </c>
      <c r="D53" s="379"/>
      <c r="E53" s="379"/>
      <c r="F53" s="379"/>
      <c r="G53" s="380"/>
      <c r="H53" s="54"/>
      <c r="J53" s="153"/>
      <c r="K53" s="534" t="s">
        <v>60</v>
      </c>
      <c r="L53" s="535"/>
      <c r="M53" s="535"/>
      <c r="N53" s="535"/>
      <c r="O53" s="536"/>
      <c r="P53" s="162"/>
      <c r="Q53" s="162"/>
      <c r="R53" s="166"/>
      <c r="T53" s="177"/>
      <c r="U53" s="185"/>
      <c r="V53" s="185"/>
      <c r="W53" s="513" t="s">
        <v>60</v>
      </c>
      <c r="X53" s="514"/>
      <c r="Y53" s="514"/>
      <c r="Z53" s="514"/>
      <c r="AA53" s="515"/>
      <c r="AB53" s="196"/>
      <c r="AC53" s="196"/>
      <c r="AD53" s="192"/>
    </row>
    <row r="54" spans="2:30" ht="63" x14ac:dyDescent="0.3">
      <c r="B54" s="53"/>
      <c r="C54" s="124" t="s">
        <v>59</v>
      </c>
      <c r="D54" s="53"/>
      <c r="E54" s="124" t="s">
        <v>61</v>
      </c>
      <c r="F54" s="53"/>
      <c r="G54" s="124" t="s">
        <v>62</v>
      </c>
      <c r="H54" s="54"/>
      <c r="J54" s="154"/>
      <c r="K54" s="149" t="s">
        <v>59</v>
      </c>
      <c r="L54" s="161"/>
      <c r="M54" s="149" t="s">
        <v>61</v>
      </c>
      <c r="N54" s="161"/>
      <c r="O54" s="149" t="s">
        <v>62</v>
      </c>
      <c r="P54" s="162"/>
      <c r="Q54" s="162"/>
      <c r="R54" s="166"/>
      <c r="T54" s="179"/>
      <c r="U54" s="194"/>
      <c r="V54" s="185"/>
      <c r="W54" s="124" t="s">
        <v>59</v>
      </c>
      <c r="X54" s="183"/>
      <c r="Y54" s="124" t="s">
        <v>61</v>
      </c>
      <c r="Z54" s="183"/>
      <c r="AA54" s="124" t="s">
        <v>62</v>
      </c>
      <c r="AB54" s="196"/>
      <c r="AC54" s="196"/>
      <c r="AD54" s="192"/>
    </row>
    <row r="55" spans="2:30" ht="21.75" thickBot="1" x14ac:dyDescent="0.35">
      <c r="B55" s="137"/>
      <c r="C55" s="142">
        <f>IF(O23="Default 4%",0.04,0.06)</f>
        <v>0.04</v>
      </c>
      <c r="D55" s="137"/>
      <c r="E55" s="146">
        <f>C51*C55</f>
        <v>0.70239999999999991</v>
      </c>
      <c r="F55" s="137"/>
      <c r="G55" s="146">
        <f>C51*$F$19</f>
        <v>1.756</v>
      </c>
      <c r="H55" s="139"/>
      <c r="J55" s="155"/>
      <c r="K55" s="151">
        <f>IF($O$23="Default 4%",0.04,0.06)</f>
        <v>0.04</v>
      </c>
      <c r="L55" s="160"/>
      <c r="M55" s="152">
        <f>K51*K55</f>
        <v>0.70239999999999991</v>
      </c>
      <c r="N55" s="175"/>
      <c r="O55" s="152">
        <f>K51*$F$19</f>
        <v>1.756</v>
      </c>
      <c r="P55" s="163"/>
      <c r="Q55" s="163"/>
      <c r="R55" s="167"/>
      <c r="T55" s="180"/>
      <c r="U55" s="185"/>
      <c r="V55" s="185"/>
      <c r="W55" s="142">
        <f>IF($O$23="Default 4%",0.04,0.06)</f>
        <v>0.04</v>
      </c>
      <c r="X55" s="184"/>
      <c r="Y55" s="146">
        <f>U51*W55</f>
        <v>0.70239999999999991</v>
      </c>
      <c r="Z55" s="198"/>
      <c r="AA55" s="144">
        <f>U51*$F$19</f>
        <v>1.756</v>
      </c>
      <c r="AB55" s="197"/>
      <c r="AC55" s="197"/>
      <c r="AD55" s="191"/>
    </row>
    <row r="56" spans="2:30" ht="19.5" thickBot="1" x14ac:dyDescent="0.35">
      <c r="B56" s="55"/>
      <c r="C56" s="56"/>
      <c r="D56" s="57"/>
      <c r="E56" s="56"/>
      <c r="F56" s="56"/>
      <c r="G56" s="56"/>
      <c r="H56" s="58"/>
      <c r="J56" s="156"/>
      <c r="K56" s="174"/>
      <c r="L56" s="174"/>
      <c r="M56" s="174"/>
      <c r="N56" s="174"/>
      <c r="O56" s="174"/>
      <c r="P56" s="164"/>
      <c r="Q56" s="174"/>
      <c r="R56" s="168"/>
      <c r="T56" s="181"/>
      <c r="U56" s="186"/>
      <c r="V56" s="186"/>
      <c r="W56" s="186"/>
      <c r="X56" s="186"/>
      <c r="Y56" s="186"/>
      <c r="Z56" s="199"/>
      <c r="AA56" s="186"/>
      <c r="AB56" s="186"/>
      <c r="AC56" s="186"/>
      <c r="AD56" s="193"/>
    </row>
  </sheetData>
  <sheetProtection sheet="1" objects="1" scenarios="1"/>
  <protectedRanges>
    <protectedRange sqref="O23 M35 O35 Q35 U35 W35 Y35 AA35 AC35 C48 E48 G48 K48 M48 O48 Q48 U48 W48 Y48 AA48 AC48" name="Range1"/>
  </protectedRanges>
  <mergeCells count="49">
    <mergeCell ref="B15:E16"/>
    <mergeCell ref="C3:K7"/>
    <mergeCell ref="B9:O11"/>
    <mergeCell ref="Q9:T15"/>
    <mergeCell ref="B12:O14"/>
    <mergeCell ref="M3:O7"/>
    <mergeCell ref="P3:Q4"/>
    <mergeCell ref="R3:R4"/>
    <mergeCell ref="P5:Q7"/>
    <mergeCell ref="W53:AA53"/>
    <mergeCell ref="B41:J41"/>
    <mergeCell ref="C53:G53"/>
    <mergeCell ref="C46:G46"/>
    <mergeCell ref="T33:AD33"/>
    <mergeCell ref="U40:Y40"/>
    <mergeCell ref="T45:AD45"/>
    <mergeCell ref="T46:AD46"/>
    <mergeCell ref="B34:J40"/>
    <mergeCell ref="J45:R45"/>
    <mergeCell ref="M40:Q40"/>
    <mergeCell ref="B45:H45"/>
    <mergeCell ref="K53:O53"/>
    <mergeCell ref="J46:R46"/>
    <mergeCell ref="B33:J33"/>
    <mergeCell ref="M33:Q33"/>
    <mergeCell ref="B32:J32"/>
    <mergeCell ref="L32:R32"/>
    <mergeCell ref="F19:G22"/>
    <mergeCell ref="C19:E19"/>
    <mergeCell ref="P23:P26"/>
    <mergeCell ref="R28:AC29"/>
    <mergeCell ref="C24:G29"/>
    <mergeCell ref="T32:AD32"/>
    <mergeCell ref="R21:AC24"/>
    <mergeCell ref="R25:AC27"/>
    <mergeCell ref="I26:N26"/>
    <mergeCell ref="C17:O17"/>
    <mergeCell ref="I18:M18"/>
    <mergeCell ref="F18:G18"/>
    <mergeCell ref="C18:E18"/>
    <mergeCell ref="I23:N25"/>
    <mergeCell ref="O23:O26"/>
    <mergeCell ref="O19:O20"/>
    <mergeCell ref="O21:O22"/>
    <mergeCell ref="C20:E20"/>
    <mergeCell ref="C21:E21"/>
    <mergeCell ref="C22:E22"/>
    <mergeCell ref="I19:N20"/>
    <mergeCell ref="I21:N22"/>
  </mergeCells>
  <conditionalFormatting sqref="C51">
    <cfRule type="cellIs" dxfId="17" priority="7" operator="lessThan">
      <formula>14.5</formula>
    </cfRule>
  </conditionalFormatting>
  <conditionalFormatting sqref="C55">
    <cfRule type="cellIs" dxfId="16" priority="23" operator="lessThan">
      <formula>0.04</formula>
    </cfRule>
  </conditionalFormatting>
  <conditionalFormatting sqref="K51">
    <cfRule type="cellIs" dxfId="15" priority="2" operator="lessThan">
      <formula>14.5</formula>
    </cfRule>
  </conditionalFormatting>
  <conditionalFormatting sqref="K55">
    <cfRule type="cellIs" dxfId="14" priority="4" operator="lessThan">
      <formula>0.04</formula>
    </cfRule>
  </conditionalFormatting>
  <conditionalFormatting sqref="M38">
    <cfRule type="cellIs" dxfId="13" priority="24" operator="lessThan">
      <formula>14.5</formula>
    </cfRule>
  </conditionalFormatting>
  <conditionalFormatting sqref="M42">
    <cfRule type="cellIs" dxfId="12" priority="22" operator="lessThan">
      <formula>0.04</formula>
    </cfRule>
  </conditionalFormatting>
  <conditionalFormatting sqref="Q48">
    <cfRule type="cellIs" dxfId="11" priority="3" operator="greaterThan">
      <formula>40</formula>
    </cfRule>
  </conditionalFormatting>
  <conditionalFormatting sqref="U38">
    <cfRule type="cellIs" dxfId="10" priority="6" operator="lessThan">
      <formula>14.5</formula>
    </cfRule>
  </conditionalFormatting>
  <conditionalFormatting sqref="U42">
    <cfRule type="cellIs" dxfId="9" priority="19" operator="lessThan">
      <formula>0.04</formula>
    </cfRule>
  </conditionalFormatting>
  <conditionalFormatting sqref="U51">
    <cfRule type="cellIs" dxfId="8" priority="5" operator="lessThan">
      <formula>14.5</formula>
    </cfRule>
  </conditionalFormatting>
  <conditionalFormatting sqref="W55">
    <cfRule type="cellIs" dxfId="7" priority="10" operator="lessThan">
      <formula>0.04</formula>
    </cfRule>
  </conditionalFormatting>
  <conditionalFormatting sqref="Y38">
    <cfRule type="cellIs" dxfId="6" priority="16" operator="greaterThan">
      <formula>40</formula>
    </cfRule>
  </conditionalFormatting>
  <conditionalFormatting sqref="Y48">
    <cfRule type="cellIs" dxfId="5" priority="1" operator="greaterThan">
      <formula>40</formula>
    </cfRule>
  </conditionalFormatting>
  <dataValidations count="2">
    <dataValidation type="whole" errorStyle="warning" operator="lessThan" allowBlank="1" showInputMessage="1" showErrorMessage="1" errorTitle="Over-time &amp; Full Time Employees" error="ESA mandates Overtime pay (1.5x) after 44 hours a week.  Further, Employees working full time (35 hours per week) should be paid on a full-time salary basis. Refer to Reaearch Funded Positions Policy for more information." sqref="Y38" xr:uid="{7B8D39EF-A303-4FB1-860E-701E19C22963}">
      <formula1>35</formula1>
    </dataValidation>
    <dataValidation type="whole" errorStyle="warning" operator="lessThan" allowBlank="1" showInputMessage="1" showErrorMessage="1" errorTitle="Hours Exceed Full-Time Work Week" error="ESA mandates Overtime pay (1.5x) after 44 hours a week. Further, Employees working full time (35 hours per week) should be paid on a full-time salary basis. Refer to Reaearch Funded Positions Policy for more information." sqref="Q48 Y48" xr:uid="{10CAE7E3-FFD0-472E-96AC-7BC5A5DF0DA8}">
      <formula1>35</formula1>
    </dataValidation>
  </dataValidation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8B4465B4-87B9-4A95-8255-F017F3940305}">
          <x14:formula1>
            <xm:f>'Val Tables'!$B$3:$J$3</xm:f>
          </x14:formula1>
          <xm:sqref>O35 E48 W35 W48 M48</xm:sqref>
        </x14:dataValidation>
        <x14:dataValidation type="list" allowBlank="1" showInputMessage="1" showErrorMessage="1" xr:uid="{A8B7D308-7157-4152-8003-619D3F7418CF}">
          <x14:formula1>
            <xm:f>'Val Tables'!$A$18:$A$27</xm:f>
          </x14:formula1>
          <xm:sqref>M35 C48 U35 U48 K48</xm:sqref>
        </x14:dataValidation>
        <x14:dataValidation type="list" allowBlank="1" showInputMessage="1" showErrorMessage="1" xr:uid="{1AE6C72C-3BF4-4219-B863-6351FFA9B959}">
          <x14:formula1>
            <xm:f>'Val Tables'!$L$17:$L$18</xm:f>
          </x14:formula1>
          <xm:sqref>O23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EE5BD-9A11-4859-AE46-4BCEBFDFF685}">
  <sheetPr>
    <tabColor theme="1"/>
  </sheetPr>
  <dimension ref="A1:AG66"/>
  <sheetViews>
    <sheetView showGridLines="0" zoomScale="70" zoomScaleNormal="70" workbookViewId="0">
      <pane ySplit="1" topLeftCell="A43" activePane="bottomLeft" state="frozen"/>
      <selection pane="bottomLeft" activeCell="AC45" sqref="AC45"/>
    </sheetView>
  </sheetViews>
  <sheetFormatPr defaultRowHeight="15" x14ac:dyDescent="0.25"/>
  <cols>
    <col min="1" max="1" width="9.140625" style="30"/>
    <col min="2" max="2" width="4.140625" style="30" customWidth="1"/>
    <col min="3" max="3" width="20.140625" style="30" customWidth="1"/>
    <col min="4" max="4" width="4.5703125" style="30" customWidth="1"/>
    <col min="5" max="5" width="17.85546875" style="30" customWidth="1"/>
    <col min="6" max="6" width="4.7109375" style="30" customWidth="1"/>
    <col min="7" max="7" width="17.7109375" style="30" customWidth="1"/>
    <col min="8" max="8" width="6" style="30" customWidth="1"/>
    <col min="9" max="9" width="5.5703125" style="30" customWidth="1"/>
    <col min="10" max="10" width="4.85546875" style="30" customWidth="1"/>
    <col min="11" max="11" width="20.5703125" style="30" customWidth="1"/>
    <col min="12" max="12" width="5.42578125" style="30" customWidth="1"/>
    <col min="13" max="13" width="19.28515625" style="30" customWidth="1"/>
    <col min="14" max="14" width="5.42578125" style="30" customWidth="1"/>
    <col min="15" max="15" width="21" style="30" customWidth="1"/>
    <col min="16" max="16" width="5.140625" style="30" customWidth="1"/>
    <col min="17" max="17" width="19.7109375" style="30" customWidth="1"/>
    <col min="18" max="18" width="4" style="30" customWidth="1"/>
    <col min="19" max="19" width="6.140625" style="30" customWidth="1"/>
    <col min="20" max="20" width="4" style="30" customWidth="1"/>
    <col min="21" max="21" width="22.5703125" style="30" customWidth="1"/>
    <col min="22" max="22" width="4.140625" style="30" customWidth="1"/>
    <col min="23" max="23" width="21" style="30" customWidth="1"/>
    <col min="24" max="24" width="4.7109375" style="30" customWidth="1"/>
    <col min="25" max="25" width="20" style="30" customWidth="1"/>
    <col min="26" max="26" width="4.42578125" style="30" customWidth="1"/>
    <col min="27" max="27" width="22" style="30" bestFit="1" customWidth="1"/>
    <col min="28" max="28" width="4.85546875" style="30" customWidth="1"/>
    <col min="29" max="29" width="19.42578125" style="30" bestFit="1" customWidth="1"/>
    <col min="30" max="30" width="4.7109375" style="30" customWidth="1"/>
    <col min="31" max="31" width="21.7109375" style="30" customWidth="1"/>
    <col min="32" max="16384" width="9.140625" style="30"/>
  </cols>
  <sheetData>
    <row r="1" spans="1:33" s="283" customFormat="1" ht="49.5" customHeight="1" x14ac:dyDescent="0.25">
      <c r="A1" s="282" t="s">
        <v>133</v>
      </c>
    </row>
    <row r="2" spans="1:33" s="209" customFormat="1" ht="24.75" thickBot="1" x14ac:dyDescent="0.3"/>
    <row r="3" spans="1:33" s="209" customFormat="1" ht="24" customHeight="1" x14ac:dyDescent="0.25">
      <c r="C3" s="429" t="s">
        <v>128</v>
      </c>
      <c r="D3" s="430"/>
      <c r="E3" s="430"/>
      <c r="F3" s="430"/>
      <c r="G3" s="430"/>
      <c r="H3" s="430"/>
      <c r="I3" s="430"/>
      <c r="J3" s="430"/>
      <c r="K3" s="431"/>
      <c r="L3" s="202"/>
      <c r="M3" s="428" t="s">
        <v>76</v>
      </c>
      <c r="N3" s="428"/>
      <c r="O3" s="428"/>
      <c r="P3" s="449" t="s">
        <v>77</v>
      </c>
      <c r="Q3" s="450"/>
      <c r="R3" s="426" t="e" vm="1">
        <v>#VALUE!</v>
      </c>
      <c r="S3" s="202"/>
      <c r="T3" s="202"/>
    </row>
    <row r="4" spans="1:33" s="209" customFormat="1" ht="24.75" customHeight="1" thickBot="1" x14ac:dyDescent="0.4">
      <c r="C4" s="432"/>
      <c r="D4" s="433"/>
      <c r="E4" s="433"/>
      <c r="F4" s="433"/>
      <c r="G4" s="433"/>
      <c r="H4" s="433"/>
      <c r="I4" s="433"/>
      <c r="J4" s="433"/>
      <c r="K4" s="434"/>
      <c r="M4" s="428"/>
      <c r="N4" s="428"/>
      <c r="O4" s="428"/>
      <c r="P4" s="451"/>
      <c r="Q4" s="452"/>
      <c r="R4" s="426"/>
      <c r="S4" s="202"/>
      <c r="T4" s="296"/>
      <c r="U4" s="296"/>
    </row>
    <row r="5" spans="1:33" s="209" customFormat="1" ht="24" customHeight="1" x14ac:dyDescent="0.35">
      <c r="C5" s="432"/>
      <c r="D5" s="433"/>
      <c r="E5" s="433"/>
      <c r="F5" s="433"/>
      <c r="G5" s="433"/>
      <c r="H5" s="433"/>
      <c r="I5" s="433"/>
      <c r="J5" s="433"/>
      <c r="K5" s="434"/>
      <c r="M5" s="428"/>
      <c r="N5" s="428"/>
      <c r="O5" s="428"/>
      <c r="P5" s="453" t="s">
        <v>134</v>
      </c>
      <c r="Q5" s="453"/>
      <c r="R5" s="140"/>
      <c r="S5" s="295"/>
      <c r="T5" s="296"/>
      <c r="U5" s="296"/>
    </row>
    <row r="6" spans="1:33" s="209" customFormat="1" ht="24" customHeight="1" x14ac:dyDescent="0.25">
      <c r="C6" s="432"/>
      <c r="D6" s="433"/>
      <c r="E6" s="433"/>
      <c r="F6" s="433"/>
      <c r="G6" s="433"/>
      <c r="H6" s="433"/>
      <c r="I6" s="433"/>
      <c r="J6" s="433"/>
      <c r="K6" s="434"/>
      <c r="M6" s="428"/>
      <c r="N6" s="428"/>
      <c r="O6" s="428"/>
      <c r="P6" s="454"/>
      <c r="Q6" s="454"/>
      <c r="R6" s="140"/>
      <c r="S6" s="295"/>
      <c r="T6" s="202"/>
      <c r="Y6" s="297"/>
      <c r="Z6" s="297"/>
      <c r="AA6" s="297"/>
      <c r="AB6" s="297"/>
      <c r="AC6" s="297"/>
      <c r="AD6" s="297"/>
      <c r="AE6" s="297"/>
      <c r="AF6" s="297"/>
      <c r="AG6" s="297"/>
    </row>
    <row r="7" spans="1:33" s="209" customFormat="1" ht="24.75" customHeight="1" thickBot="1" x14ac:dyDescent="0.3">
      <c r="C7" s="435"/>
      <c r="D7" s="436"/>
      <c r="E7" s="436"/>
      <c r="F7" s="436"/>
      <c r="G7" s="436"/>
      <c r="H7" s="436"/>
      <c r="I7" s="436"/>
      <c r="J7" s="436"/>
      <c r="K7" s="437"/>
      <c r="M7" s="428"/>
      <c r="N7" s="428"/>
      <c r="O7" s="428"/>
      <c r="P7" s="454"/>
      <c r="Q7" s="454"/>
      <c r="R7" s="140"/>
      <c r="Y7" s="297"/>
      <c r="Z7" s="297"/>
      <c r="AA7" s="297"/>
      <c r="AB7" s="297"/>
      <c r="AC7" s="297"/>
      <c r="AD7" s="297"/>
      <c r="AE7" s="297"/>
      <c r="AF7" s="297"/>
      <c r="AG7" s="297"/>
    </row>
    <row r="8" spans="1:33" s="209" customFormat="1" ht="13.5" customHeight="1" thickBot="1" x14ac:dyDescent="0.3">
      <c r="Y8" s="297"/>
      <c r="Z8" s="297"/>
      <c r="AA8" s="297"/>
      <c r="AB8" s="297"/>
      <c r="AC8" s="297"/>
      <c r="AD8" s="297"/>
      <c r="AE8" s="297"/>
      <c r="AF8" s="297"/>
      <c r="AG8" s="297"/>
    </row>
    <row r="9" spans="1:33" s="209" customFormat="1" ht="57.75" customHeight="1" thickTop="1" x14ac:dyDescent="0.25">
      <c r="B9" s="438" t="s">
        <v>129</v>
      </c>
      <c r="C9" s="438"/>
      <c r="D9" s="438"/>
      <c r="E9" s="438"/>
      <c r="F9" s="438"/>
      <c r="G9" s="438"/>
      <c r="H9" s="438"/>
      <c r="I9" s="438"/>
      <c r="J9" s="438"/>
      <c r="K9" s="438"/>
      <c r="L9" s="438"/>
      <c r="M9" s="438"/>
      <c r="N9" s="438"/>
      <c r="O9" s="438"/>
      <c r="P9" s="287"/>
      <c r="Q9" s="440" t="s">
        <v>135</v>
      </c>
      <c r="R9" s="441"/>
      <c r="S9" s="441"/>
      <c r="T9" s="442"/>
      <c r="U9" s="287"/>
      <c r="V9" s="203"/>
      <c r="W9" s="275"/>
      <c r="X9" s="203"/>
      <c r="Y9" s="297"/>
      <c r="Z9" s="297"/>
      <c r="AA9" s="297"/>
      <c r="AB9" s="297"/>
      <c r="AC9" s="297"/>
      <c r="AD9" s="297"/>
      <c r="AE9" s="297"/>
      <c r="AF9" s="297"/>
      <c r="AG9" s="297"/>
    </row>
    <row r="10" spans="1:33" s="209" customFormat="1" ht="24" customHeight="1" x14ac:dyDescent="0.25">
      <c r="B10" s="438"/>
      <c r="C10" s="438"/>
      <c r="D10" s="438"/>
      <c r="E10" s="438"/>
      <c r="F10" s="438"/>
      <c r="G10" s="438"/>
      <c r="H10" s="438"/>
      <c r="I10" s="438"/>
      <c r="J10" s="438"/>
      <c r="K10" s="438"/>
      <c r="L10" s="438"/>
      <c r="M10" s="438"/>
      <c r="N10" s="438"/>
      <c r="O10" s="438"/>
      <c r="P10" s="287"/>
      <c r="Q10" s="443"/>
      <c r="R10" s="444"/>
      <c r="S10" s="444"/>
      <c r="T10" s="445"/>
      <c r="U10" s="287"/>
      <c r="V10" s="125"/>
      <c r="W10" s="125"/>
      <c r="X10" s="125"/>
      <c r="Y10" s="297"/>
      <c r="Z10" s="297"/>
      <c r="AA10" s="297"/>
      <c r="AB10" s="297"/>
      <c r="AC10" s="297"/>
      <c r="AD10" s="297"/>
      <c r="AE10" s="297"/>
      <c r="AF10" s="297"/>
      <c r="AG10" s="297"/>
    </row>
    <row r="11" spans="1:33" s="209" customFormat="1" ht="24" x14ac:dyDescent="0.25">
      <c r="B11" s="438"/>
      <c r="C11" s="438"/>
      <c r="D11" s="438"/>
      <c r="E11" s="438"/>
      <c r="F11" s="438"/>
      <c r="G11" s="438"/>
      <c r="H11" s="438"/>
      <c r="I11" s="438"/>
      <c r="J11" s="438"/>
      <c r="K11" s="438"/>
      <c r="L11" s="438"/>
      <c r="M11" s="438"/>
      <c r="N11" s="438"/>
      <c r="O11" s="438"/>
      <c r="Q11" s="443"/>
      <c r="R11" s="444"/>
      <c r="S11" s="444"/>
      <c r="T11" s="445"/>
      <c r="V11" s="125"/>
      <c r="W11" s="125"/>
      <c r="X11" s="125"/>
      <c r="Y11" s="125"/>
      <c r="Z11" s="125"/>
    </row>
    <row r="12" spans="1:33" s="209" customFormat="1" ht="42" customHeight="1" x14ac:dyDescent="0.25">
      <c r="B12" s="439" t="s">
        <v>130</v>
      </c>
      <c r="C12" s="439"/>
      <c r="D12" s="439"/>
      <c r="E12" s="439"/>
      <c r="F12" s="439"/>
      <c r="G12" s="439"/>
      <c r="H12" s="439"/>
      <c r="I12" s="439"/>
      <c r="J12" s="439"/>
      <c r="K12" s="439"/>
      <c r="L12" s="439"/>
      <c r="M12" s="439"/>
      <c r="N12" s="439"/>
      <c r="O12" s="439"/>
      <c r="Q12" s="443"/>
      <c r="R12" s="444"/>
      <c r="S12" s="444"/>
      <c r="T12" s="445"/>
      <c r="V12" s="125"/>
      <c r="W12" s="125"/>
      <c r="X12" s="125"/>
      <c r="Y12" s="125"/>
      <c r="Z12" s="125"/>
    </row>
    <row r="13" spans="1:33" s="209" customFormat="1" ht="24" customHeight="1" x14ac:dyDescent="0.25">
      <c r="B13" s="439"/>
      <c r="C13" s="439"/>
      <c r="D13" s="439"/>
      <c r="E13" s="439"/>
      <c r="F13" s="439"/>
      <c r="G13" s="439"/>
      <c r="H13" s="439"/>
      <c r="I13" s="439"/>
      <c r="J13" s="439"/>
      <c r="K13" s="439"/>
      <c r="L13" s="439"/>
      <c r="M13" s="439"/>
      <c r="N13" s="439"/>
      <c r="O13" s="439"/>
      <c r="P13" s="286"/>
      <c r="Q13" s="443"/>
      <c r="R13" s="444"/>
      <c r="S13" s="444"/>
      <c r="T13" s="445"/>
      <c r="U13" s="286"/>
    </row>
    <row r="14" spans="1:33" s="209" customFormat="1" ht="28.5" customHeight="1" x14ac:dyDescent="0.25">
      <c r="B14" s="439"/>
      <c r="C14" s="439"/>
      <c r="D14" s="439"/>
      <c r="E14" s="439"/>
      <c r="F14" s="439"/>
      <c r="G14" s="439"/>
      <c r="H14" s="439"/>
      <c r="I14" s="439"/>
      <c r="J14" s="439"/>
      <c r="K14" s="439"/>
      <c r="L14" s="439"/>
      <c r="M14" s="439"/>
      <c r="N14" s="439"/>
      <c r="O14" s="439"/>
      <c r="P14" s="286"/>
      <c r="Q14" s="443"/>
      <c r="R14" s="444"/>
      <c r="S14" s="444"/>
      <c r="T14" s="445"/>
      <c r="U14" s="286"/>
    </row>
    <row r="15" spans="1:33" s="209" customFormat="1" ht="24.75" thickBot="1" x14ac:dyDescent="0.3">
      <c r="B15" s="427" t="s">
        <v>136</v>
      </c>
      <c r="C15" s="427"/>
      <c r="D15" s="427"/>
      <c r="E15" s="427"/>
      <c r="Q15" s="446"/>
      <c r="R15" s="447"/>
      <c r="S15" s="447"/>
      <c r="T15" s="448"/>
    </row>
    <row r="16" spans="1:33" s="209" customFormat="1" ht="24.75" thickTop="1" x14ac:dyDescent="0.25">
      <c r="B16" s="427"/>
      <c r="C16" s="427"/>
      <c r="D16" s="427"/>
      <c r="E16" s="427"/>
      <c r="Q16" s="294"/>
      <c r="R16" s="294"/>
      <c r="S16" s="294"/>
      <c r="T16" s="294"/>
    </row>
    <row r="17" spans="1:32" s="209" customFormat="1" ht="24" x14ac:dyDescent="0.25">
      <c r="B17" s="427"/>
      <c r="C17" s="427"/>
      <c r="D17" s="427"/>
      <c r="E17" s="427"/>
      <c r="Q17" s="294"/>
      <c r="R17" s="294"/>
      <c r="S17" s="294"/>
      <c r="T17" s="294"/>
    </row>
    <row r="18" spans="1:32" s="210" customFormat="1" ht="15" customHeight="1" thickBot="1" x14ac:dyDescent="0.3">
      <c r="B18" s="29"/>
      <c r="C18" s="29"/>
      <c r="D18" s="29"/>
      <c r="E18" s="29"/>
      <c r="F18" s="29"/>
      <c r="G18" s="29"/>
      <c r="H18" s="29"/>
      <c r="I18" s="29"/>
    </row>
    <row r="19" spans="1:32" s="210" customFormat="1" ht="29.25" thickBot="1" x14ac:dyDescent="0.3">
      <c r="A19" s="29"/>
      <c r="B19" s="415" t="s">
        <v>118</v>
      </c>
      <c r="C19" s="416"/>
      <c r="D19" s="416"/>
      <c r="E19" s="416"/>
      <c r="F19" s="416"/>
      <c r="G19" s="416"/>
      <c r="H19" s="416"/>
      <c r="I19" s="416"/>
      <c r="J19" s="416"/>
      <c r="K19" s="416"/>
      <c r="L19" s="416"/>
      <c r="M19" s="416"/>
      <c r="N19" s="416"/>
      <c r="O19" s="416"/>
      <c r="P19" s="417"/>
      <c r="R19" s="344" t="s">
        <v>0</v>
      </c>
      <c r="S19" s="345"/>
      <c r="T19" s="345"/>
      <c r="U19" s="345"/>
      <c r="V19" s="345"/>
      <c r="W19" s="345"/>
      <c r="X19" s="345"/>
      <c r="Y19" s="345"/>
      <c r="Z19" s="345"/>
      <c r="AA19" s="345"/>
      <c r="AB19" s="345"/>
      <c r="AC19" s="346"/>
    </row>
    <row r="20" spans="1:32" s="210" customFormat="1" ht="12" customHeight="1" thickBot="1" x14ac:dyDescent="0.3">
      <c r="A20" s="29"/>
      <c r="B20" s="300"/>
      <c r="C20" s="301"/>
      <c r="D20" s="301"/>
      <c r="E20" s="301"/>
      <c r="F20" s="301"/>
      <c r="G20" s="301"/>
      <c r="H20" s="301"/>
      <c r="I20" s="301"/>
      <c r="J20" s="301"/>
      <c r="K20" s="301"/>
      <c r="L20" s="301"/>
      <c r="M20" s="301"/>
      <c r="N20" s="301"/>
      <c r="O20" s="301"/>
      <c r="P20" s="302"/>
      <c r="R20" s="347"/>
      <c r="S20" s="348"/>
      <c r="T20" s="348"/>
      <c r="U20" s="348"/>
      <c r="V20" s="348"/>
      <c r="W20" s="348"/>
      <c r="X20" s="348"/>
      <c r="Y20" s="348"/>
      <c r="Z20" s="348"/>
      <c r="AA20" s="348"/>
      <c r="AB20" s="348"/>
      <c r="AC20" s="349"/>
    </row>
    <row r="21" spans="1:32" s="210" customFormat="1" ht="27" thickBot="1" x14ac:dyDescent="0.3">
      <c r="A21" s="209"/>
      <c r="B21" s="24"/>
      <c r="C21" s="364" t="s">
        <v>100</v>
      </c>
      <c r="D21" s="365"/>
      <c r="E21" s="365"/>
      <c r="F21" s="365"/>
      <c r="G21" s="368" t="s">
        <v>2</v>
      </c>
      <c r="H21" s="370" t="e" vm="1">
        <v>#VALUE!</v>
      </c>
      <c r="I21" s="310" t="s">
        <v>124</v>
      </c>
      <c r="J21" s="310"/>
      <c r="K21" s="311"/>
      <c r="L21" s="311"/>
      <c r="M21" s="311"/>
      <c r="N21" s="312" t="s">
        <v>123</v>
      </c>
      <c r="O21" s="312"/>
      <c r="P21" s="292"/>
      <c r="R21" s="251" t="s">
        <v>72</v>
      </c>
      <c r="S21" s="252"/>
      <c r="T21" s="252"/>
      <c r="U21" s="252"/>
      <c r="V21" s="252"/>
      <c r="W21" s="252"/>
      <c r="X21" s="252"/>
      <c r="Y21" s="252"/>
      <c r="Z21" s="252"/>
      <c r="AA21" s="252"/>
      <c r="AB21" s="252"/>
      <c r="AC21" s="253"/>
    </row>
    <row r="22" spans="1:32" s="210" customFormat="1" ht="24.75" thickBot="1" x14ac:dyDescent="0.3">
      <c r="A22" s="209"/>
      <c r="B22" s="24"/>
      <c r="C22" s="366"/>
      <c r="D22" s="367"/>
      <c r="E22" s="367"/>
      <c r="F22" s="367"/>
      <c r="G22" s="369"/>
      <c r="H22" s="371"/>
      <c r="I22" s="340" t="s">
        <v>122</v>
      </c>
      <c r="J22" s="341"/>
      <c r="K22" s="341"/>
      <c r="L22" s="341"/>
      <c r="M22" s="319">
        <f>'Val Tables'!M7</f>
        <v>0.1</v>
      </c>
      <c r="N22" s="320"/>
      <c r="O22" s="321"/>
      <c r="P22" s="257"/>
      <c r="R22" s="245" t="s">
        <v>115</v>
      </c>
      <c r="S22" s="246"/>
      <c r="T22" s="246"/>
      <c r="U22" s="246"/>
      <c r="V22" s="246"/>
      <c r="W22" s="246"/>
      <c r="X22" s="246"/>
      <c r="Y22" s="246"/>
      <c r="Z22" s="246"/>
      <c r="AA22" s="246"/>
      <c r="AB22" s="246"/>
      <c r="AC22" s="247"/>
      <c r="AD22" s="211"/>
      <c r="AE22" s="211"/>
      <c r="AF22" s="211"/>
    </row>
    <row r="23" spans="1:32" ht="21" customHeight="1" x14ac:dyDescent="0.25">
      <c r="B23" s="24"/>
      <c r="C23" s="360" t="s">
        <v>125</v>
      </c>
      <c r="D23" s="361"/>
      <c r="E23" s="361"/>
      <c r="F23" s="361"/>
      <c r="G23" s="361"/>
      <c r="H23" s="361"/>
      <c r="I23" s="281" t="s">
        <v>126</v>
      </c>
      <c r="J23" s="316" t="s">
        <v>45</v>
      </c>
      <c r="K23" s="316"/>
      <c r="L23" s="303"/>
      <c r="M23" s="322"/>
      <c r="N23" s="323"/>
      <c r="O23" s="324"/>
      <c r="P23" s="257"/>
      <c r="R23" s="254" t="s">
        <v>37</v>
      </c>
      <c r="S23" s="255"/>
      <c r="T23" s="255"/>
      <c r="U23" s="255"/>
      <c r="V23" s="255"/>
      <c r="W23" s="255"/>
      <c r="X23" s="255"/>
      <c r="Y23" s="255"/>
      <c r="Z23" s="255"/>
      <c r="AA23" s="255"/>
      <c r="AB23" s="255"/>
      <c r="AC23" s="256"/>
      <c r="AD23" s="212"/>
      <c r="AE23" s="212"/>
      <c r="AF23" s="212"/>
    </row>
    <row r="24" spans="1:32" ht="29.25" thickBot="1" x14ac:dyDescent="0.3">
      <c r="B24" s="24"/>
      <c r="C24" s="362"/>
      <c r="D24" s="363"/>
      <c r="E24" s="363"/>
      <c r="F24" s="363"/>
      <c r="G24" s="363"/>
      <c r="H24" s="363"/>
      <c r="I24" s="281" t="s">
        <v>126</v>
      </c>
      <c r="J24" s="316" t="s">
        <v>46</v>
      </c>
      <c r="K24" s="316"/>
      <c r="L24" s="303"/>
      <c r="M24" s="322"/>
      <c r="N24" s="323"/>
      <c r="O24" s="324"/>
      <c r="P24" s="257"/>
      <c r="R24" s="248" t="s">
        <v>3</v>
      </c>
      <c r="S24" s="249"/>
      <c r="T24" s="249"/>
      <c r="U24" s="249"/>
      <c r="V24" s="249"/>
      <c r="W24" s="249"/>
      <c r="X24" s="249"/>
      <c r="Y24" s="249"/>
      <c r="Z24" s="249"/>
      <c r="AA24" s="249"/>
      <c r="AB24" s="249"/>
      <c r="AC24" s="250"/>
      <c r="AD24" s="213"/>
      <c r="AE24" s="213"/>
      <c r="AF24" s="213"/>
    </row>
    <row r="25" spans="1:32" ht="44.25" customHeight="1" x14ac:dyDescent="0.25">
      <c r="B25" s="24"/>
      <c r="I25" s="281" t="s">
        <v>126</v>
      </c>
      <c r="J25" s="315" t="s">
        <v>47</v>
      </c>
      <c r="K25" s="315"/>
      <c r="L25" s="303"/>
      <c r="M25" s="322"/>
      <c r="N25" s="323"/>
      <c r="O25" s="324"/>
      <c r="P25" s="257"/>
      <c r="R25" s="350" t="s">
        <v>71</v>
      </c>
      <c r="S25" s="351"/>
      <c r="T25" s="351"/>
      <c r="U25" s="351"/>
      <c r="V25" s="351"/>
      <c r="W25" s="351"/>
      <c r="X25" s="351"/>
      <c r="Y25" s="351"/>
      <c r="Z25" s="351"/>
      <c r="AA25" s="351"/>
      <c r="AB25" s="351"/>
      <c r="AC25" s="352"/>
      <c r="AD25" s="212"/>
      <c r="AE25" s="212"/>
      <c r="AF25" s="212"/>
    </row>
    <row r="26" spans="1:32" ht="28.5" x14ac:dyDescent="0.25">
      <c r="B26" s="288"/>
      <c r="C26" s="418" t="str">
        <f>IF($G$21="No","Since you have indicated the appointment is not eligible for group benefits, determine vacation pay below:","")</f>
        <v/>
      </c>
      <c r="D26" s="418"/>
      <c r="E26" s="418"/>
      <c r="F26" s="418"/>
      <c r="G26" s="418"/>
      <c r="H26" s="418"/>
      <c r="I26" s="281" t="s">
        <v>126</v>
      </c>
      <c r="J26" s="316" t="s">
        <v>48</v>
      </c>
      <c r="K26" s="316"/>
      <c r="L26" s="303"/>
      <c r="M26" s="322"/>
      <c r="N26" s="323"/>
      <c r="O26" s="324"/>
      <c r="P26" s="257"/>
      <c r="R26" s="353"/>
      <c r="S26" s="354"/>
      <c r="T26" s="354"/>
      <c r="U26" s="354"/>
      <c r="V26" s="354"/>
      <c r="W26" s="354"/>
      <c r="X26" s="354"/>
      <c r="Y26" s="354"/>
      <c r="Z26" s="354"/>
      <c r="AA26" s="354"/>
      <c r="AB26" s="354"/>
      <c r="AC26" s="355"/>
      <c r="AD26" s="212"/>
      <c r="AE26" s="212"/>
      <c r="AF26" s="212"/>
    </row>
    <row r="27" spans="1:32" ht="62.25" customHeight="1" x14ac:dyDescent="0.25">
      <c r="B27" s="288"/>
      <c r="C27" s="418"/>
      <c r="D27" s="418"/>
      <c r="E27" s="418"/>
      <c r="F27" s="418"/>
      <c r="G27" s="418"/>
      <c r="H27" s="418"/>
      <c r="I27" s="338" t="s">
        <v>50</v>
      </c>
      <c r="J27" s="339"/>
      <c r="K27" s="339"/>
      <c r="L27" s="339"/>
      <c r="M27" s="325">
        <f>IF(UPPER(G21)="YES",0,
IF(AND(UPPER(G29)="YES",UPPER(G30)=""),0.04,
IF(AND(UPPER(G29)="",UPPER(G30)="YES"),0.06,
IF(AND(UPPER(G29)="YES",UPPER(G30)="YES"),"Error: You input YES for both VP options!",
IF(AND(UPPER(G21)="NO",UPPER(G29)="",UPPER(G30)=""),"Error: You must input YES for only one VP option!",
IF(OR(AND(UPPER(G29)&lt;&gt;"YES",UPPER(G29)&lt;&gt;""),AND(UPPER(G30)&lt;&gt;"YES",UPPER(G30)&lt;&gt;"")),"Error: Only use YES for VP, otherwise leave blank!",""))))))</f>
        <v>0</v>
      </c>
      <c r="N27" s="326"/>
      <c r="O27" s="327"/>
      <c r="P27" s="257"/>
      <c r="R27" s="356"/>
      <c r="S27" s="357"/>
      <c r="T27" s="357"/>
      <c r="U27" s="357"/>
      <c r="V27" s="357"/>
      <c r="W27" s="357"/>
      <c r="X27" s="357"/>
      <c r="Y27" s="357"/>
      <c r="Z27" s="357"/>
      <c r="AA27" s="357"/>
      <c r="AB27" s="357"/>
      <c r="AC27" s="358"/>
      <c r="AD27" s="212"/>
      <c r="AE27" s="212"/>
      <c r="AF27" s="212"/>
    </row>
    <row r="28" spans="1:32" ht="40.5" customHeight="1" x14ac:dyDescent="0.25">
      <c r="B28" s="288"/>
      <c r="C28" s="304" t="str">
        <f>IF($G$21="No","Period of Employment","")</f>
        <v/>
      </c>
      <c r="D28" s="418" t="str">
        <f>IF($G$21="No","Vacation Pay to be calculated at:","")</f>
        <v/>
      </c>
      <c r="E28" s="418"/>
      <c r="F28" s="359" t="str">
        <f>IF($G$21="No","Write YES below next to 4% OR 6%","")</f>
        <v/>
      </c>
      <c r="G28" s="359"/>
      <c r="H28" s="359"/>
      <c r="I28" s="342" t="s">
        <v>101</v>
      </c>
      <c r="J28" s="343"/>
      <c r="K28" s="343"/>
      <c r="L28" s="343"/>
      <c r="M28" s="328">
        <f>IF(G21="Yes",'Val Tables'!M14,0)</f>
        <v>0.12</v>
      </c>
      <c r="N28" s="329"/>
      <c r="O28" s="330"/>
      <c r="P28" s="257"/>
      <c r="R28" s="372" t="s">
        <v>43</v>
      </c>
      <c r="S28" s="373"/>
      <c r="T28" s="373"/>
      <c r="U28" s="373"/>
      <c r="V28" s="373"/>
      <c r="W28" s="373"/>
      <c r="X28" s="373"/>
      <c r="Y28" s="373"/>
      <c r="Z28" s="373"/>
      <c r="AA28" s="373"/>
      <c r="AB28" s="373"/>
      <c r="AC28" s="374"/>
      <c r="AD28" s="212"/>
      <c r="AE28" s="212"/>
      <c r="AF28" s="212"/>
    </row>
    <row r="29" spans="1:32" ht="28.5" x14ac:dyDescent="0.25">
      <c r="B29" s="288"/>
      <c r="C29" s="305" t="str">
        <f>IF($G$21="No","Less than 5 years","")</f>
        <v/>
      </c>
      <c r="D29" s="419" t="str">
        <f>IF($G$21="No",'Val Tables'!M8,"")</f>
        <v/>
      </c>
      <c r="E29" s="419"/>
      <c r="F29" s="29"/>
      <c r="G29" s="298"/>
      <c r="H29" s="306"/>
      <c r="I29" s="281" t="s">
        <v>126</v>
      </c>
      <c r="J29" s="317" t="s">
        <v>102</v>
      </c>
      <c r="K29" s="317"/>
      <c r="L29" s="303"/>
      <c r="M29" s="328"/>
      <c r="N29" s="329"/>
      <c r="O29" s="330"/>
      <c r="P29" s="257"/>
      <c r="R29" s="372"/>
      <c r="S29" s="373"/>
      <c r="T29" s="373"/>
      <c r="U29" s="373"/>
      <c r="V29" s="373"/>
      <c r="W29" s="373"/>
      <c r="X29" s="373"/>
      <c r="Y29" s="373"/>
      <c r="Z29" s="373"/>
      <c r="AA29" s="373"/>
      <c r="AB29" s="373"/>
      <c r="AC29" s="374"/>
      <c r="AD29" s="212"/>
      <c r="AE29" s="212"/>
      <c r="AF29" s="212"/>
    </row>
    <row r="30" spans="1:32" ht="28.5" x14ac:dyDescent="0.25">
      <c r="B30" s="289"/>
      <c r="C30" s="305" t="str">
        <f>IF($G$21="No","Greater than 5 years","")</f>
        <v/>
      </c>
      <c r="D30" s="419" t="str">
        <f>IF($G$21="No",'Val Tables'!M9,"")</f>
        <v/>
      </c>
      <c r="E30" s="419"/>
      <c r="F30" s="29"/>
      <c r="G30" s="299"/>
      <c r="H30" s="306"/>
      <c r="I30" s="281" t="s">
        <v>126</v>
      </c>
      <c r="J30" s="317" t="s">
        <v>103</v>
      </c>
      <c r="K30" s="317"/>
      <c r="L30" s="303"/>
      <c r="M30" s="328"/>
      <c r="N30" s="329"/>
      <c r="O30" s="330"/>
      <c r="P30" s="257"/>
      <c r="R30" s="372"/>
      <c r="S30" s="373"/>
      <c r="T30" s="373"/>
      <c r="U30" s="373"/>
      <c r="V30" s="373"/>
      <c r="W30" s="373"/>
      <c r="X30" s="373"/>
      <c r="Y30" s="373"/>
      <c r="Z30" s="373"/>
      <c r="AA30" s="373"/>
      <c r="AB30" s="373"/>
      <c r="AC30" s="374"/>
      <c r="AD30" s="212"/>
      <c r="AE30" s="212"/>
      <c r="AF30" s="212"/>
    </row>
    <row r="31" spans="1:32" s="23" customFormat="1" ht="25.5" customHeight="1" thickBot="1" x14ac:dyDescent="0.3">
      <c r="B31" s="289"/>
      <c r="C31" s="29"/>
      <c r="D31" s="29"/>
      <c r="E31" s="29"/>
      <c r="F31" s="29"/>
      <c r="G31" s="29"/>
      <c r="I31" s="313" t="s">
        <v>126</v>
      </c>
      <c r="J31" s="318" t="s">
        <v>41</v>
      </c>
      <c r="K31" s="318"/>
      <c r="L31" s="314"/>
      <c r="M31" s="331"/>
      <c r="N31" s="332"/>
      <c r="O31" s="333"/>
      <c r="P31" s="257"/>
      <c r="R31" s="350" t="s">
        <v>75</v>
      </c>
      <c r="S31" s="351"/>
      <c r="T31" s="351"/>
      <c r="U31" s="351"/>
      <c r="V31" s="351"/>
      <c r="W31" s="351"/>
      <c r="X31" s="351"/>
      <c r="Y31" s="351"/>
      <c r="Z31" s="351"/>
      <c r="AA31" s="351"/>
      <c r="AB31" s="351"/>
      <c r="AC31" s="352"/>
      <c r="AD31" s="33"/>
      <c r="AE31" s="33"/>
      <c r="AF31" s="33"/>
    </row>
    <row r="32" spans="1:32" s="23" customFormat="1" ht="18.75" customHeight="1" x14ac:dyDescent="0.25">
      <c r="B32" s="289"/>
      <c r="C32" s="29"/>
      <c r="D32" s="29"/>
      <c r="E32" s="29"/>
      <c r="F32" s="29"/>
      <c r="G32" s="29"/>
      <c r="H32" s="307"/>
      <c r="I32" s="334" t="s">
        <v>119</v>
      </c>
      <c r="J32" s="334"/>
      <c r="K32" s="334"/>
      <c r="L32" s="334"/>
      <c r="M32" s="336">
        <f>IF(ISTEXT(M27),
   "Cannot calculate until VP determination is fixed!",
   SUM(M22,M27,M28)
)</f>
        <v>0.22</v>
      </c>
      <c r="N32" s="336"/>
      <c r="O32" s="336"/>
      <c r="P32" s="257"/>
      <c r="R32" s="353"/>
      <c r="S32" s="354"/>
      <c r="T32" s="354"/>
      <c r="U32" s="354"/>
      <c r="V32" s="354"/>
      <c r="W32" s="354"/>
      <c r="X32" s="354"/>
      <c r="Y32" s="354"/>
      <c r="Z32" s="354"/>
      <c r="AA32" s="354"/>
      <c r="AB32" s="354"/>
      <c r="AC32" s="355"/>
      <c r="AD32" s="33"/>
      <c r="AE32" s="33"/>
      <c r="AF32" s="33"/>
    </row>
    <row r="33" spans="2:30" s="23" customFormat="1" ht="25.5" customHeight="1" x14ac:dyDescent="0.25">
      <c r="B33" s="290"/>
      <c r="C33" s="29"/>
      <c r="D33" s="29"/>
      <c r="E33" s="29"/>
      <c r="F33" s="29"/>
      <c r="G33" s="29"/>
      <c r="I33" s="335"/>
      <c r="J33" s="335"/>
      <c r="K33" s="335"/>
      <c r="L33" s="335"/>
      <c r="M33" s="337"/>
      <c r="N33" s="337"/>
      <c r="O33" s="337"/>
      <c r="P33" s="257"/>
      <c r="Q33" s="30"/>
      <c r="R33" s="353"/>
      <c r="S33" s="354"/>
      <c r="T33" s="354"/>
      <c r="U33" s="354"/>
      <c r="V33" s="354"/>
      <c r="W33" s="354"/>
      <c r="X33" s="354"/>
      <c r="Y33" s="354"/>
      <c r="Z33" s="354"/>
      <c r="AA33" s="354"/>
      <c r="AB33" s="354"/>
      <c r="AC33" s="355"/>
    </row>
    <row r="34" spans="2:30" ht="18.75" customHeight="1" x14ac:dyDescent="0.25">
      <c r="B34" s="309"/>
      <c r="I34" s="335"/>
      <c r="J34" s="335"/>
      <c r="K34" s="335"/>
      <c r="L34" s="335"/>
      <c r="M34" s="337"/>
      <c r="N34" s="337"/>
      <c r="O34" s="337"/>
      <c r="P34" s="257"/>
      <c r="R34" s="356"/>
      <c r="S34" s="357"/>
      <c r="T34" s="357"/>
      <c r="U34" s="357"/>
      <c r="V34" s="357"/>
      <c r="W34" s="357"/>
      <c r="X34" s="357"/>
      <c r="Y34" s="357"/>
      <c r="Z34" s="357"/>
      <c r="AA34" s="357"/>
      <c r="AB34" s="357"/>
      <c r="AC34" s="358"/>
    </row>
    <row r="35" spans="2:30" ht="21.75" customHeight="1" x14ac:dyDescent="0.25">
      <c r="B35" s="24"/>
      <c r="C35" s="308"/>
      <c r="D35" s="308"/>
      <c r="E35" s="308"/>
      <c r="F35" s="308"/>
      <c r="H35" s="308"/>
      <c r="I35" s="335"/>
      <c r="J35" s="335"/>
      <c r="K35" s="335"/>
      <c r="L35" s="335"/>
      <c r="M35" s="337"/>
      <c r="N35" s="337"/>
      <c r="O35" s="337"/>
      <c r="P35" s="257"/>
      <c r="R35" s="353" t="s">
        <v>70</v>
      </c>
      <c r="S35" s="354"/>
      <c r="T35" s="354"/>
      <c r="U35" s="354"/>
      <c r="V35" s="354"/>
      <c r="W35" s="354"/>
      <c r="X35" s="354"/>
      <c r="Y35" s="354"/>
      <c r="Z35" s="354"/>
      <c r="AA35" s="354"/>
      <c r="AB35" s="354"/>
      <c r="AC35" s="355"/>
    </row>
    <row r="36" spans="2:30" ht="16.5" customHeight="1" thickBot="1" x14ac:dyDescent="0.3">
      <c r="B36" s="25"/>
      <c r="C36" s="26"/>
      <c r="D36" s="291"/>
      <c r="E36" s="291"/>
      <c r="F36" s="291"/>
      <c r="G36" s="291"/>
      <c r="H36" s="291"/>
      <c r="I36" s="26"/>
      <c r="J36" s="26"/>
      <c r="K36" s="26"/>
      <c r="L36" s="26"/>
      <c r="M36" s="26"/>
      <c r="N36" s="26"/>
      <c r="O36" s="26"/>
      <c r="P36" s="293"/>
      <c r="R36" s="353"/>
      <c r="S36" s="354"/>
      <c r="T36" s="354"/>
      <c r="U36" s="354"/>
      <c r="V36" s="354"/>
      <c r="W36" s="354"/>
      <c r="X36" s="354"/>
      <c r="Y36" s="354"/>
      <c r="Z36" s="354"/>
      <c r="AA36" s="354"/>
      <c r="AB36" s="354"/>
      <c r="AC36" s="355"/>
    </row>
    <row r="37" spans="2:30" ht="18.75" customHeight="1" x14ac:dyDescent="0.25">
      <c r="R37" s="353"/>
      <c r="S37" s="354"/>
      <c r="T37" s="354"/>
      <c r="U37" s="354"/>
      <c r="V37" s="354"/>
      <c r="W37" s="354"/>
      <c r="X37" s="354"/>
      <c r="Y37" s="354"/>
      <c r="Z37" s="354"/>
      <c r="AA37" s="354"/>
      <c r="AB37" s="354"/>
      <c r="AC37" s="355"/>
    </row>
    <row r="38" spans="2:30" ht="18.75" customHeight="1" thickBot="1" x14ac:dyDescent="0.3">
      <c r="R38" s="423"/>
      <c r="S38" s="424"/>
      <c r="T38" s="424"/>
      <c r="U38" s="424"/>
      <c r="V38" s="424"/>
      <c r="W38" s="424"/>
      <c r="X38" s="424"/>
      <c r="Y38" s="424"/>
      <c r="Z38" s="424"/>
      <c r="AA38" s="424"/>
      <c r="AB38" s="424"/>
      <c r="AC38" s="425"/>
    </row>
    <row r="39" spans="2:30" ht="18.75" x14ac:dyDescent="0.25">
      <c r="R39" s="208"/>
      <c r="W39" s="23"/>
    </row>
    <row r="40" spans="2:30" ht="15.75" thickBot="1" x14ac:dyDescent="0.3">
      <c r="W40" s="23"/>
    </row>
    <row r="41" spans="2:30" ht="26.25" x14ac:dyDescent="0.25">
      <c r="B41" s="381" t="s">
        <v>108</v>
      </c>
      <c r="C41" s="382"/>
      <c r="D41" s="382"/>
      <c r="E41" s="382"/>
      <c r="F41" s="382"/>
      <c r="G41" s="382"/>
      <c r="H41" s="383"/>
      <c r="J41" s="384" t="s">
        <v>111</v>
      </c>
      <c r="K41" s="385"/>
      <c r="L41" s="385"/>
      <c r="M41" s="385"/>
      <c r="N41" s="385"/>
      <c r="O41" s="385"/>
      <c r="P41" s="385"/>
      <c r="Q41" s="385"/>
      <c r="R41" s="386"/>
      <c r="T41" s="396" t="s">
        <v>116</v>
      </c>
      <c r="U41" s="397"/>
      <c r="V41" s="397"/>
      <c r="W41" s="397"/>
      <c r="X41" s="397"/>
      <c r="Y41" s="397"/>
      <c r="Z41" s="397"/>
      <c r="AA41" s="397"/>
      <c r="AB41" s="397"/>
      <c r="AC41" s="397"/>
      <c r="AD41" s="398"/>
    </row>
    <row r="42" spans="2:30" ht="51" customHeight="1" thickBot="1" x14ac:dyDescent="0.3">
      <c r="B42" s="420" t="s">
        <v>110</v>
      </c>
      <c r="C42" s="421"/>
      <c r="D42" s="421"/>
      <c r="E42" s="421"/>
      <c r="F42" s="421"/>
      <c r="G42" s="421"/>
      <c r="H42" s="422"/>
      <c r="J42" s="390" t="s">
        <v>109</v>
      </c>
      <c r="K42" s="391"/>
      <c r="L42" s="391"/>
      <c r="M42" s="391"/>
      <c r="N42" s="391"/>
      <c r="O42" s="391"/>
      <c r="P42" s="391"/>
      <c r="Q42" s="391"/>
      <c r="R42" s="392"/>
      <c r="T42" s="393" t="s">
        <v>127</v>
      </c>
      <c r="U42" s="394"/>
      <c r="V42" s="394"/>
      <c r="W42" s="394"/>
      <c r="X42" s="394"/>
      <c r="Y42" s="394"/>
      <c r="Z42" s="394"/>
      <c r="AA42" s="394"/>
      <c r="AB42" s="394"/>
      <c r="AC42" s="394"/>
      <c r="AD42" s="395"/>
    </row>
    <row r="43" spans="2:30" ht="63.75" customHeight="1" thickBot="1" x14ac:dyDescent="0.3">
      <c r="B43" s="59"/>
      <c r="C43" s="110" t="s">
        <v>57</v>
      </c>
      <c r="D43" s="116"/>
      <c r="E43" s="111" t="s">
        <v>58</v>
      </c>
      <c r="F43" s="116"/>
      <c r="G43" s="406" t="str">
        <f>IF($G$51=0,"Note: Employee Group benefit enrollment is mandatory for all appointments 8 months or longer, unless otherwise prohibited by the funding source","")</f>
        <v/>
      </c>
      <c r="H43" s="407"/>
      <c r="I43" s="214"/>
      <c r="J43" s="231"/>
      <c r="K43" s="110" t="s">
        <v>57</v>
      </c>
      <c r="L43" s="107"/>
      <c r="M43" s="111" t="s">
        <v>58</v>
      </c>
      <c r="N43" s="107"/>
      <c r="O43" s="111" t="s">
        <v>113</v>
      </c>
      <c r="P43" s="109"/>
      <c r="Q43" s="111" t="s">
        <v>114</v>
      </c>
      <c r="R43" s="232"/>
      <c r="S43" s="214"/>
      <c r="T43" s="238"/>
      <c r="U43" s="110" t="s">
        <v>57</v>
      </c>
      <c r="V43" s="216"/>
      <c r="W43" s="111" t="s">
        <v>58</v>
      </c>
      <c r="X43" s="216"/>
      <c r="Y43" s="111" t="s">
        <v>64</v>
      </c>
      <c r="Z43" s="239"/>
      <c r="AA43" s="111" t="s">
        <v>113</v>
      </c>
      <c r="AB43" s="217"/>
      <c r="AC43" s="111" t="s">
        <v>114</v>
      </c>
      <c r="AD43" s="237"/>
    </row>
    <row r="44" spans="2:30" ht="24.75" thickBot="1" x14ac:dyDescent="0.45">
      <c r="B44" s="62"/>
      <c r="C44" s="267" t="s">
        <v>22</v>
      </c>
      <c r="D44" s="276" t="e" vm="1">
        <v>#VALUE!</v>
      </c>
      <c r="E44" s="268" t="s">
        <v>5</v>
      </c>
      <c r="F44" s="276" t="e" vm="1">
        <v>#VALUE!</v>
      </c>
      <c r="G44" s="406"/>
      <c r="H44" s="407"/>
      <c r="I44" s="214"/>
      <c r="J44" s="233"/>
      <c r="K44" s="267" t="s">
        <v>22</v>
      </c>
      <c r="L44" s="278" t="e" vm="1">
        <v>#VALUE!</v>
      </c>
      <c r="M44" s="268" t="s">
        <v>5</v>
      </c>
      <c r="N44" s="278" t="e" vm="1">
        <v>#VALUE!</v>
      </c>
      <c r="O44" s="269">
        <v>46023</v>
      </c>
      <c r="P44" s="215"/>
      <c r="Q44" s="269">
        <v>46053</v>
      </c>
      <c r="R44" s="232"/>
      <c r="S44" s="214"/>
      <c r="T44" s="240"/>
      <c r="U44" s="267" t="s">
        <v>22</v>
      </c>
      <c r="V44" s="277" t="e" vm="1">
        <v>#VALUE!</v>
      </c>
      <c r="W44" s="268" t="s">
        <v>5</v>
      </c>
      <c r="X44" s="277" t="e" vm="1">
        <v>#VALUE!</v>
      </c>
      <c r="Y44" s="270">
        <v>0</v>
      </c>
      <c r="Z44" s="239"/>
      <c r="AA44" s="269">
        <v>46023</v>
      </c>
      <c r="AB44" s="220"/>
      <c r="AC44" s="269">
        <v>46053</v>
      </c>
      <c r="AD44" s="258"/>
    </row>
    <row r="45" spans="2:30" ht="21.75" thickBot="1" x14ac:dyDescent="0.3">
      <c r="B45" s="59"/>
      <c r="C45" s="116"/>
      <c r="D45" s="116"/>
      <c r="E45" s="116"/>
      <c r="F45" s="116"/>
      <c r="G45" s="406"/>
      <c r="H45" s="407"/>
      <c r="I45" s="214"/>
      <c r="J45" s="231"/>
      <c r="K45" s="107"/>
      <c r="L45" s="107"/>
      <c r="M45" s="107"/>
      <c r="N45" s="107"/>
      <c r="O45" s="107"/>
      <c r="P45" s="411" t="str">
        <f>IF(AND($O$51=0,(Q44-O44)&gt;=240),"Note: Employee Group benefit enrollment is mandatory for all appointments 8 months or longer, unless otherwise prohibited by the funding source","")</f>
        <v/>
      </c>
      <c r="Q45" s="411"/>
      <c r="R45" s="412"/>
      <c r="S45" s="214"/>
      <c r="T45" s="238"/>
      <c r="U45" s="216"/>
      <c r="V45" s="216"/>
      <c r="W45" s="216"/>
      <c r="X45" s="216"/>
      <c r="Y45" s="239"/>
      <c r="Z45" s="221"/>
      <c r="AA45" s="219"/>
      <c r="AB45" s="239"/>
      <c r="AC45" s="239"/>
      <c r="AD45" s="237"/>
    </row>
    <row r="46" spans="2:30" ht="84" customHeight="1" x14ac:dyDescent="0.25">
      <c r="B46" s="59"/>
      <c r="C46" s="112" t="s">
        <v>117</v>
      </c>
      <c r="D46" s="116"/>
      <c r="E46" s="112" t="s">
        <v>105</v>
      </c>
      <c r="F46" s="116"/>
      <c r="G46" s="406"/>
      <c r="H46" s="407"/>
      <c r="I46" s="214"/>
      <c r="J46" s="231"/>
      <c r="K46" s="112" t="s">
        <v>117</v>
      </c>
      <c r="L46" s="107"/>
      <c r="M46" s="112" t="s">
        <v>105</v>
      </c>
      <c r="N46" s="107"/>
      <c r="O46" s="223" t="s">
        <v>112</v>
      </c>
      <c r="P46" s="411"/>
      <c r="Q46" s="411"/>
      <c r="R46" s="412"/>
      <c r="S46" s="214"/>
      <c r="T46" s="238"/>
      <c r="U46" s="112" t="s">
        <v>117</v>
      </c>
      <c r="V46" s="216"/>
      <c r="W46" s="112" t="s">
        <v>105</v>
      </c>
      <c r="X46" s="216"/>
      <c r="Y46" s="399" t="str">
        <f>IF(OR(W47="",Y44=""),"",IF(W47&gt;Y44,"Your budget would be in a deficit by the following amount","You would have a budget surplus of the following amount"))</f>
        <v>Your budget would be in a deficit by the following amount</v>
      </c>
      <c r="Z46" s="400"/>
      <c r="AA46" s="401"/>
      <c r="AB46" s="239"/>
      <c r="AC46" s="223" t="s">
        <v>112</v>
      </c>
      <c r="AD46" s="237"/>
    </row>
    <row r="47" spans="2:30" ht="21.75" thickBot="1" x14ac:dyDescent="0.3">
      <c r="B47" s="133"/>
      <c r="C47" s="135">
        <f>VLOOKUP(C44,'Val Tables'!$O$19:$X$27,HLOOKUP(E44,'Val Tables'!$O$17:$X$18,2,FALSE),FALSE)</f>
        <v>31959.200000000001</v>
      </c>
      <c r="D47" s="134"/>
      <c r="E47" s="135">
        <f>$C$47+$E$51+$C$51+$G$51</f>
        <v>38990.224000000002</v>
      </c>
      <c r="F47" s="134"/>
      <c r="G47" s="406"/>
      <c r="H47" s="407"/>
      <c r="I47" s="214"/>
      <c r="J47" s="234"/>
      <c r="K47" s="135">
        <f>VLOOKUP(K44,'Val Tables'!$O$19:$X$27,HLOOKUP(M44,'Val Tables'!$O$17:$X$18,2,FALSE),FALSE)</f>
        <v>31959.200000000001</v>
      </c>
      <c r="L47" s="138"/>
      <c r="M47" s="135">
        <f>(((K47+K51+M51+O51)/52)*O47)</f>
        <v>3299.1728000000003</v>
      </c>
      <c r="N47" s="138"/>
      <c r="O47" s="224">
        <f>(NETWORKDAYS($O$44,$Q$44)*0.2)</f>
        <v>4.4000000000000004</v>
      </c>
      <c r="P47" s="411"/>
      <c r="Q47" s="411"/>
      <c r="R47" s="412"/>
      <c r="S47" s="214"/>
      <c r="T47" s="241"/>
      <c r="U47" s="135">
        <f>VLOOKUP(U44,'Val Tables'!$O$19:$X$27,HLOOKUP(W44,'Val Tables'!$O$17:$X$18,2,FALSE),FALSE)</f>
        <v>31959.200000000001</v>
      </c>
      <c r="V47" s="219"/>
      <c r="W47" s="135">
        <f>(((U47+U51+W51+Y51)/52)*AC47)</f>
        <v>3299.1728000000003</v>
      </c>
      <c r="X47" s="219"/>
      <c r="Y47" s="387">
        <f>Y44-W47</f>
        <v>-3299.1728000000003</v>
      </c>
      <c r="Z47" s="388"/>
      <c r="AA47" s="389"/>
      <c r="AB47" s="239"/>
      <c r="AC47" s="224">
        <f>(NETWORKDAYS($AA$44,$AC$44)*0.2)</f>
        <v>4.4000000000000004</v>
      </c>
      <c r="AD47" s="237"/>
    </row>
    <row r="48" spans="2:30" ht="21.75" thickBot="1" x14ac:dyDescent="0.3">
      <c r="B48" s="62"/>
      <c r="C48" s="117"/>
      <c r="D48" s="116"/>
      <c r="E48" s="117"/>
      <c r="F48" s="117"/>
      <c r="G48" s="406"/>
      <c r="H48" s="407"/>
      <c r="I48" s="214"/>
      <c r="J48" s="233"/>
      <c r="K48" s="108"/>
      <c r="L48" s="107"/>
      <c r="M48" s="108"/>
      <c r="N48" s="108"/>
      <c r="O48" s="109"/>
      <c r="P48" s="411"/>
      <c r="Q48" s="411"/>
      <c r="R48" s="412"/>
      <c r="S48" s="214"/>
      <c r="T48" s="240"/>
      <c r="U48" s="218"/>
      <c r="V48" s="216"/>
      <c r="W48" s="218"/>
      <c r="X48" s="218"/>
      <c r="Y48" s="217"/>
      <c r="Z48" s="402" t="str">
        <f>IF(AND($Y$51=0,(AC44-AA44)&gt;=240),"Note: Employee Group benefit enrollment is mandatory for all appointments 8 months or longer, unless otherwise prohibited by the funding source","")</f>
        <v/>
      </c>
      <c r="AA48" s="402"/>
      <c r="AB48" s="402"/>
      <c r="AC48" s="402"/>
      <c r="AD48" s="403"/>
    </row>
    <row r="49" spans="2:30" ht="21.75" customHeight="1" thickBot="1" x14ac:dyDescent="0.3">
      <c r="B49" s="62"/>
      <c r="C49" s="375" t="s">
        <v>60</v>
      </c>
      <c r="D49" s="376"/>
      <c r="E49" s="376"/>
      <c r="F49" s="376"/>
      <c r="G49" s="377"/>
      <c r="H49" s="226"/>
      <c r="I49" s="214"/>
      <c r="J49" s="233"/>
      <c r="K49" s="378" t="s">
        <v>60</v>
      </c>
      <c r="L49" s="379"/>
      <c r="M49" s="379"/>
      <c r="N49" s="379"/>
      <c r="O49" s="380"/>
      <c r="P49" s="411"/>
      <c r="Q49" s="411"/>
      <c r="R49" s="412"/>
      <c r="S49" s="214"/>
      <c r="T49" s="240"/>
      <c r="U49" s="408" t="s">
        <v>60</v>
      </c>
      <c r="V49" s="409"/>
      <c r="W49" s="409"/>
      <c r="X49" s="409"/>
      <c r="Y49" s="410"/>
      <c r="Z49" s="402"/>
      <c r="AA49" s="402"/>
      <c r="AB49" s="402"/>
      <c r="AC49" s="402"/>
      <c r="AD49" s="403"/>
    </row>
    <row r="50" spans="2:30" ht="42" x14ac:dyDescent="0.25">
      <c r="B50" s="62"/>
      <c r="C50" s="222" t="s">
        <v>106</v>
      </c>
      <c r="D50" s="117"/>
      <c r="E50" s="222" t="s">
        <v>107</v>
      </c>
      <c r="F50" s="117"/>
      <c r="G50" s="222" t="s">
        <v>101</v>
      </c>
      <c r="H50" s="225"/>
      <c r="I50" s="214"/>
      <c r="J50" s="233"/>
      <c r="K50" s="222" t="s">
        <v>106</v>
      </c>
      <c r="L50" s="108"/>
      <c r="M50" s="222" t="s">
        <v>107</v>
      </c>
      <c r="N50" s="108"/>
      <c r="O50" s="222" t="s">
        <v>101</v>
      </c>
      <c r="P50" s="411"/>
      <c r="Q50" s="411"/>
      <c r="R50" s="412"/>
      <c r="S50" s="214"/>
      <c r="T50" s="240"/>
      <c r="U50" s="222" t="s">
        <v>106</v>
      </c>
      <c r="V50" s="218"/>
      <c r="W50" s="222" t="s">
        <v>107</v>
      </c>
      <c r="X50" s="218"/>
      <c r="Y50" s="222" t="s">
        <v>101</v>
      </c>
      <c r="Z50" s="402"/>
      <c r="AA50" s="402"/>
      <c r="AB50" s="402"/>
      <c r="AC50" s="402"/>
      <c r="AD50" s="403"/>
    </row>
    <row r="51" spans="2:30" ht="21.75" thickBot="1" x14ac:dyDescent="0.3">
      <c r="B51" s="133"/>
      <c r="C51" s="144">
        <f>$C$47*$M$22</f>
        <v>3195.92</v>
      </c>
      <c r="D51" s="134"/>
      <c r="E51" s="146">
        <f>$C$47*$M$27</f>
        <v>0</v>
      </c>
      <c r="F51" s="134"/>
      <c r="G51" s="144">
        <f>$C$47*$M$28</f>
        <v>3835.1039999999998</v>
      </c>
      <c r="H51" s="227"/>
      <c r="I51" s="214"/>
      <c r="J51" s="234"/>
      <c r="K51" s="144">
        <f>$K$47*$M$22</f>
        <v>3195.92</v>
      </c>
      <c r="L51" s="138"/>
      <c r="M51" s="146">
        <f>K47*$M$27</f>
        <v>0</v>
      </c>
      <c r="N51" s="138"/>
      <c r="O51" s="144">
        <f>K47*$M$28</f>
        <v>3835.1039999999998</v>
      </c>
      <c r="P51" s="411"/>
      <c r="Q51" s="411"/>
      <c r="R51" s="412"/>
      <c r="S51" s="214"/>
      <c r="T51" s="241"/>
      <c r="U51" s="144">
        <f>$K$47*$M$22</f>
        <v>3195.92</v>
      </c>
      <c r="V51" s="219"/>
      <c r="W51" s="146">
        <f>U47*$M$27</f>
        <v>0</v>
      </c>
      <c r="X51" s="219"/>
      <c r="Y51" s="144">
        <f>U47*$M$28</f>
        <v>3835.1039999999998</v>
      </c>
      <c r="Z51" s="402"/>
      <c r="AA51" s="402"/>
      <c r="AB51" s="402"/>
      <c r="AC51" s="402"/>
      <c r="AD51" s="403"/>
    </row>
    <row r="52" spans="2:30" ht="21.75" thickBot="1" x14ac:dyDescent="0.35">
      <c r="B52" s="65"/>
      <c r="C52" s="228"/>
      <c r="D52" s="228"/>
      <c r="E52" s="229"/>
      <c r="F52" s="229"/>
      <c r="G52" s="229"/>
      <c r="H52" s="230"/>
      <c r="I52" s="214"/>
      <c r="J52" s="235"/>
      <c r="K52" s="236"/>
      <c r="L52" s="236"/>
      <c r="M52" s="236"/>
      <c r="N52" s="236"/>
      <c r="O52" s="236"/>
      <c r="P52" s="413"/>
      <c r="Q52" s="413"/>
      <c r="R52" s="414"/>
      <c r="S52" s="214"/>
      <c r="T52" s="242"/>
      <c r="U52" s="243"/>
      <c r="V52" s="243"/>
      <c r="W52" s="244"/>
      <c r="X52" s="243"/>
      <c r="Y52" s="243"/>
      <c r="Z52" s="404"/>
      <c r="AA52" s="404"/>
      <c r="AB52" s="404"/>
      <c r="AC52" s="404"/>
      <c r="AD52" s="405"/>
    </row>
    <row r="53" spans="2:30" x14ac:dyDescent="0.25">
      <c r="W53" s="23"/>
    </row>
    <row r="54" spans="2:30" ht="18.75" x14ac:dyDescent="0.25">
      <c r="R54" s="208"/>
      <c r="W54" s="23"/>
    </row>
    <row r="55" spans="2:30" x14ac:dyDescent="0.25">
      <c r="W55" s="23"/>
    </row>
    <row r="56" spans="2:30" x14ac:dyDescent="0.25">
      <c r="W56" s="23"/>
    </row>
    <row r="57" spans="2:30" x14ac:dyDescent="0.25">
      <c r="W57" s="23"/>
    </row>
    <row r="58" spans="2:30" x14ac:dyDescent="0.25">
      <c r="W58" s="23"/>
    </row>
    <row r="59" spans="2:30" x14ac:dyDescent="0.25">
      <c r="W59" s="23"/>
    </row>
    <row r="60" spans="2:30" x14ac:dyDescent="0.25">
      <c r="W60" s="23"/>
    </row>
    <row r="61" spans="2:30" x14ac:dyDescent="0.25">
      <c r="W61" s="23"/>
    </row>
    <row r="62" spans="2:30" x14ac:dyDescent="0.25">
      <c r="W62" s="23"/>
    </row>
    <row r="63" spans="2:30" x14ac:dyDescent="0.25">
      <c r="W63" s="23"/>
    </row>
    <row r="64" spans="2:30" x14ac:dyDescent="0.25">
      <c r="W64" s="23"/>
    </row>
    <row r="65" spans="23:23" x14ac:dyDescent="0.25">
      <c r="W65" s="23"/>
    </row>
    <row r="66" spans="23:23" x14ac:dyDescent="0.25">
      <c r="W66" s="23"/>
    </row>
  </sheetData>
  <sheetProtection sheet="1" objects="1" scenarios="1"/>
  <protectedRanges>
    <protectedRange sqref="C44 E44 K44 M44 O44 Q44 U44 W44 Y44 AA44 AC44" name="Range3"/>
    <protectedRange sqref="G21:G22" name="Range1"/>
    <protectedRange sqref="G29:G30" name="Range2"/>
  </protectedRanges>
  <mergeCells count="53">
    <mergeCell ref="R31:AC34"/>
    <mergeCell ref="R35:AC38"/>
    <mergeCell ref="R3:R4"/>
    <mergeCell ref="B15:E17"/>
    <mergeCell ref="M3:O7"/>
    <mergeCell ref="C3:K7"/>
    <mergeCell ref="B9:O11"/>
    <mergeCell ref="B12:O14"/>
    <mergeCell ref="Q9:T15"/>
    <mergeCell ref="P3:Q4"/>
    <mergeCell ref="P5:Q7"/>
    <mergeCell ref="C49:G49"/>
    <mergeCell ref="K49:O49"/>
    <mergeCell ref="B41:H41"/>
    <mergeCell ref="J41:R41"/>
    <mergeCell ref="Y47:AA47"/>
    <mergeCell ref="J42:R42"/>
    <mergeCell ref="T42:AD42"/>
    <mergeCell ref="T41:AD41"/>
    <mergeCell ref="Y46:AA46"/>
    <mergeCell ref="Z48:AD52"/>
    <mergeCell ref="G43:H48"/>
    <mergeCell ref="U49:Y49"/>
    <mergeCell ref="P45:R52"/>
    <mergeCell ref="B42:H42"/>
    <mergeCell ref="R19:AC20"/>
    <mergeCell ref="R25:AC27"/>
    <mergeCell ref="F28:H28"/>
    <mergeCell ref="C23:H24"/>
    <mergeCell ref="C21:F22"/>
    <mergeCell ref="G21:G22"/>
    <mergeCell ref="H21:H22"/>
    <mergeCell ref="R28:AC30"/>
    <mergeCell ref="B19:P19"/>
    <mergeCell ref="C26:H27"/>
    <mergeCell ref="D30:E30"/>
    <mergeCell ref="D28:E28"/>
    <mergeCell ref="D29:E29"/>
    <mergeCell ref="I32:L35"/>
    <mergeCell ref="M32:O35"/>
    <mergeCell ref="I27:L27"/>
    <mergeCell ref="I22:L22"/>
    <mergeCell ref="I28:L28"/>
    <mergeCell ref="J30:K30"/>
    <mergeCell ref="J31:K31"/>
    <mergeCell ref="M22:O26"/>
    <mergeCell ref="M27:O27"/>
    <mergeCell ref="M28:O31"/>
    <mergeCell ref="J25:K25"/>
    <mergeCell ref="J24:K24"/>
    <mergeCell ref="J23:K23"/>
    <mergeCell ref="J26:K26"/>
    <mergeCell ref="J29:K29"/>
  </mergeCells>
  <conditionalFormatting sqref="G29:G30">
    <cfRule type="expression" dxfId="4" priority="2">
      <formula>UPPER(G21)="NO"</formula>
    </cfRule>
  </conditionalFormatting>
  <conditionalFormatting sqref="G30">
    <cfRule type="expression" dxfId="3" priority="1">
      <formula>UPPER(G21)="NO"</formula>
    </cfRule>
  </conditionalFormatting>
  <conditionalFormatting sqref="I27">
    <cfRule type="expression" dxfId="0" priority="11">
      <formula>OR(M27="", ISTEXT(M27))</formula>
    </cfRule>
  </conditionalFormatting>
  <conditionalFormatting sqref="M27">
    <cfRule type="expression" dxfId="2" priority="13">
      <formula>AND($G$21="No")</formula>
    </cfRule>
  </conditionalFormatting>
  <conditionalFormatting sqref="Y46:AA46">
    <cfRule type="containsText" dxfId="1" priority="20" operator="containsText" text="Deficit">
      <formula>NOT(ISERROR(SEARCH("Deficit",Y46)))</formula>
    </cfRule>
  </conditionalFormatting>
  <dataValidations count="4">
    <dataValidation operator="lessThanOrEqual" allowBlank="1" showInputMessage="1" showErrorMessage="1" error="Hours exceed biweekly maximum as noted at the bottom of this page." sqref="G1:I1 V23:X23 G60:I60 G61:H66 G53:H59 C47 K47 U47 G67:I1048576 M32 M27 B26:B32 G40:H40 C36" xr:uid="{7F935901-4935-4BA5-831B-DEE5928BE0F8}"/>
    <dataValidation type="date" operator="greaterThan" allowBlank="1" showInputMessage="1" showErrorMessage="1" errorTitle="Fix Date" error="The end date must be later than the start date. " sqref="Q44 AC44" xr:uid="{DBB09454-8A1C-4216-B532-58968649A9F3}">
      <formula1>O44</formula1>
    </dataValidation>
    <dataValidation errorStyle="warning" allowBlank="1" errorTitle="ATTENTION:" error="Employee Group benefit enrollment is mandatory for all appointments 8 months or longer, unless otherwise prohibited by the funding source" sqref="G51" xr:uid="{2C787FDD-E4DA-4507-BB8F-8A3A6679DEC8}"/>
    <dataValidation type="custom" allowBlank="1" showInputMessage="1" showErrorMessage="1" errorTitle="Input not accepted!" error="Only ‘Yes’ is allowed in this field. Leave one blank. " promptTitle="Only input YES" prompt="E.g if you want 4% VP, put YES next to it and leave the cell below for 6% blank. " sqref="G29:G30" xr:uid="{CA54C4B6-6310-4DCE-837B-C4E44C6A590D}">
      <formula1>OR(G29="", UPPER(G29)="YES")</formula1>
    </dataValidation>
  </dataValidation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ED7B538C-5F96-4AAB-B2A2-E8ED62623894}">
          <x14:formula1>
            <xm:f>'Val Tables'!$B$3:$J$3</xm:f>
          </x14:formula1>
          <xm:sqref>E44 M44 W44</xm:sqref>
        </x14:dataValidation>
        <x14:dataValidation type="list" allowBlank="1" showInputMessage="1" showErrorMessage="1" xr:uid="{4A39D216-B8A7-41E0-80B0-2D56120E434F}">
          <x14:formula1>
            <xm:f>'Val Tables'!$L$20:$L$21</xm:f>
          </x14:formula1>
          <xm:sqref>G21</xm:sqref>
        </x14:dataValidation>
        <x14:dataValidation type="list" allowBlank="1" showInputMessage="1" showErrorMessage="1" xr:uid="{B5CDDB36-2855-400E-9B09-C711B0058425}">
          <x14:formula1>
            <xm:f>'Val Tables'!$A$18:$A$27</xm:f>
          </x14:formula1>
          <xm:sqref>C44 K44 U44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462B83-A4ED-4E9E-AF28-7399115388A0}">
  <dimension ref="A1:X30"/>
  <sheetViews>
    <sheetView workbookViewId="0">
      <selection activeCell="P11" sqref="P11"/>
    </sheetView>
  </sheetViews>
  <sheetFormatPr defaultRowHeight="15" x14ac:dyDescent="0.25"/>
  <cols>
    <col min="1" max="1" width="8.7109375" customWidth="1"/>
    <col min="2" max="2" width="10.85546875" style="7" bestFit="1" customWidth="1"/>
    <col min="3" max="3" width="10.85546875" bestFit="1" customWidth="1"/>
    <col min="4" max="10" width="11.85546875" bestFit="1" customWidth="1"/>
    <col min="11" max="11" width="11.140625" bestFit="1" customWidth="1"/>
    <col min="12" max="12" width="28.85546875" customWidth="1"/>
    <col min="13" max="14" width="11.140625" bestFit="1" customWidth="1"/>
    <col min="15" max="31" width="13.28515625" customWidth="1"/>
  </cols>
  <sheetData>
    <row r="1" spans="1:24" x14ac:dyDescent="0.25">
      <c r="A1" s="1" t="s">
        <v>36</v>
      </c>
      <c r="O1" s="2" t="s">
        <v>35</v>
      </c>
    </row>
    <row r="2" spans="1:24" ht="19.5" thickBot="1" x14ac:dyDescent="0.35">
      <c r="A2" s="553" t="s">
        <v>32</v>
      </c>
      <c r="B2" s="553"/>
      <c r="C2" s="553"/>
      <c r="D2" s="553"/>
      <c r="E2" s="553"/>
      <c r="F2" s="553"/>
      <c r="G2" s="553"/>
      <c r="H2" s="553"/>
      <c r="I2" s="553"/>
      <c r="J2" s="553"/>
      <c r="L2" s="15" t="s">
        <v>9</v>
      </c>
      <c r="M2" s="3"/>
      <c r="O2" s="274" t="s">
        <v>32</v>
      </c>
      <c r="P2" s="8"/>
      <c r="Q2" s="6"/>
      <c r="R2" s="6"/>
      <c r="S2" s="6"/>
      <c r="T2" s="6"/>
      <c r="U2" s="6"/>
      <c r="V2" s="6"/>
      <c r="W2" s="6"/>
      <c r="X2" s="16"/>
    </row>
    <row r="3" spans="1:24" ht="15.75" thickBot="1" x14ac:dyDescent="0.3">
      <c r="A3" s="9"/>
      <c r="B3" s="10" t="s">
        <v>5</v>
      </c>
      <c r="C3" s="10" t="s">
        <v>6</v>
      </c>
      <c r="D3" s="10" t="s">
        <v>16</v>
      </c>
      <c r="E3" s="10" t="s">
        <v>17</v>
      </c>
      <c r="F3" s="10" t="s">
        <v>18</v>
      </c>
      <c r="G3" s="10" t="s">
        <v>19</v>
      </c>
      <c r="H3" s="10" t="s">
        <v>20</v>
      </c>
      <c r="I3" s="10" t="s">
        <v>21</v>
      </c>
      <c r="J3" s="10" t="s">
        <v>7</v>
      </c>
      <c r="K3" s="13"/>
      <c r="L3" s="18" t="s">
        <v>10</v>
      </c>
      <c r="M3" s="18"/>
      <c r="O3" s="273"/>
      <c r="P3" s="10" t="s">
        <v>5</v>
      </c>
      <c r="Q3" s="10" t="s">
        <v>6</v>
      </c>
      <c r="R3" s="10" t="s">
        <v>16</v>
      </c>
      <c r="S3" s="10" t="s">
        <v>17</v>
      </c>
      <c r="T3" s="10" t="s">
        <v>18</v>
      </c>
      <c r="U3" s="10" t="s">
        <v>19</v>
      </c>
      <c r="V3" s="10" t="s">
        <v>20</v>
      </c>
      <c r="W3" s="10" t="s">
        <v>21</v>
      </c>
      <c r="X3" s="10" t="s">
        <v>7</v>
      </c>
    </row>
    <row r="4" spans="1:24" ht="15.75" thickBot="1" x14ac:dyDescent="0.3">
      <c r="A4" s="11" t="s">
        <v>22</v>
      </c>
      <c r="B4" s="12">
        <v>17.559999999999999</v>
      </c>
      <c r="C4" s="12">
        <v>18.690000000000001</v>
      </c>
      <c r="D4" s="12">
        <v>19.82</v>
      </c>
      <c r="E4" s="12">
        <v>20.95</v>
      </c>
      <c r="F4" s="12">
        <v>22.07</v>
      </c>
      <c r="G4" s="12">
        <v>23.2</v>
      </c>
      <c r="H4" s="12">
        <v>24.33</v>
      </c>
      <c r="I4" s="12">
        <v>25.46</v>
      </c>
      <c r="J4" s="12">
        <v>26.59</v>
      </c>
      <c r="K4" s="14"/>
      <c r="L4" s="18" t="s">
        <v>11</v>
      </c>
      <c r="M4" s="18"/>
      <c r="O4" s="272" t="s">
        <v>33</v>
      </c>
      <c r="P4" s="272">
        <v>2</v>
      </c>
      <c r="Q4" s="272">
        <v>3</v>
      </c>
      <c r="R4" s="272">
        <v>4</v>
      </c>
      <c r="S4" s="272">
        <v>5</v>
      </c>
      <c r="T4" s="272">
        <v>6</v>
      </c>
      <c r="U4" s="272">
        <v>7</v>
      </c>
      <c r="V4" s="272">
        <v>8</v>
      </c>
      <c r="W4" s="272">
        <v>9</v>
      </c>
      <c r="X4" s="272">
        <v>10</v>
      </c>
    </row>
    <row r="5" spans="1:24" ht="15.75" thickBot="1" x14ac:dyDescent="0.3">
      <c r="A5" s="11" t="s">
        <v>23</v>
      </c>
      <c r="B5" s="12">
        <v>25.93</v>
      </c>
      <c r="C5" s="12">
        <v>26.72</v>
      </c>
      <c r="D5" s="12">
        <v>27.51</v>
      </c>
      <c r="E5" s="12">
        <v>28.3</v>
      </c>
      <c r="F5" s="12">
        <v>29.08</v>
      </c>
      <c r="G5" s="12">
        <v>29.87</v>
      </c>
      <c r="H5" s="12">
        <v>30.66</v>
      </c>
      <c r="I5" s="12">
        <v>31.45</v>
      </c>
      <c r="J5" s="12">
        <v>32.24</v>
      </c>
      <c r="K5" s="14"/>
      <c r="L5" s="18" t="s">
        <v>12</v>
      </c>
      <c r="M5" s="18"/>
      <c r="O5" s="11" t="s">
        <v>22</v>
      </c>
      <c r="P5" s="12">
        <v>17.559999999999999</v>
      </c>
      <c r="Q5" s="12">
        <v>18.690000000000001</v>
      </c>
      <c r="R5" s="12">
        <v>19.82</v>
      </c>
      <c r="S5" s="12">
        <v>20.95</v>
      </c>
      <c r="T5" s="12">
        <v>22.07</v>
      </c>
      <c r="U5" s="12">
        <v>23.2</v>
      </c>
      <c r="V5" s="12">
        <v>24.33</v>
      </c>
      <c r="W5" s="12">
        <v>25.46</v>
      </c>
      <c r="X5" s="12">
        <v>26.59</v>
      </c>
    </row>
    <row r="6" spans="1:24" ht="15.75" thickBot="1" x14ac:dyDescent="0.3">
      <c r="A6" s="11" t="s">
        <v>24</v>
      </c>
      <c r="B6" s="12">
        <v>30.63</v>
      </c>
      <c r="C6" s="12">
        <v>31.54</v>
      </c>
      <c r="D6" s="12">
        <v>32.44</v>
      </c>
      <c r="E6" s="12">
        <v>33.35</v>
      </c>
      <c r="F6" s="12">
        <v>34.25</v>
      </c>
      <c r="G6" s="12">
        <v>35.159999999999997</v>
      </c>
      <c r="H6" s="12">
        <v>36.07</v>
      </c>
      <c r="I6" s="12">
        <v>36.97</v>
      </c>
      <c r="J6" s="12">
        <v>37.880000000000003</v>
      </c>
      <c r="K6" s="14"/>
      <c r="L6" s="19" t="s">
        <v>13</v>
      </c>
      <c r="M6" s="19"/>
      <c r="O6" s="11" t="s">
        <v>23</v>
      </c>
      <c r="P6" s="12">
        <v>25.93</v>
      </c>
      <c r="Q6" s="12">
        <v>26.72</v>
      </c>
      <c r="R6" s="12">
        <v>27.51</v>
      </c>
      <c r="S6" s="12">
        <v>28.3</v>
      </c>
      <c r="T6" s="12">
        <v>29.08</v>
      </c>
      <c r="U6" s="12">
        <v>29.87</v>
      </c>
      <c r="V6" s="12">
        <v>30.66</v>
      </c>
      <c r="W6" s="12">
        <v>31.45</v>
      </c>
      <c r="X6" s="12">
        <v>32.24</v>
      </c>
    </row>
    <row r="7" spans="1:24" ht="15.75" thickBot="1" x14ac:dyDescent="0.3">
      <c r="A7" s="11" t="s">
        <v>25</v>
      </c>
      <c r="B7" s="12">
        <v>35.33</v>
      </c>
      <c r="C7" s="12">
        <v>36.35</v>
      </c>
      <c r="D7" s="12">
        <v>37.369999999999997</v>
      </c>
      <c r="E7" s="12">
        <v>38.39</v>
      </c>
      <c r="F7" s="12">
        <v>39.409999999999997</v>
      </c>
      <c r="G7" s="12">
        <v>40.44</v>
      </c>
      <c r="H7" s="12">
        <v>41.46</v>
      </c>
      <c r="I7" s="12">
        <v>42.48</v>
      </c>
      <c r="J7" s="12">
        <v>43.5</v>
      </c>
      <c r="K7" s="14"/>
      <c r="L7" s="18" t="s">
        <v>14</v>
      </c>
      <c r="M7" s="20">
        <v>0.1</v>
      </c>
      <c r="O7" s="11" t="s">
        <v>24</v>
      </c>
      <c r="P7" s="12">
        <v>30.63</v>
      </c>
      <c r="Q7" s="12">
        <v>31.54</v>
      </c>
      <c r="R7" s="12">
        <v>32.44</v>
      </c>
      <c r="S7" s="12">
        <v>33.35</v>
      </c>
      <c r="T7" s="12">
        <v>34.25</v>
      </c>
      <c r="U7" s="12">
        <v>35.159999999999997</v>
      </c>
      <c r="V7" s="12">
        <v>36.07</v>
      </c>
      <c r="W7" s="12">
        <v>36.97</v>
      </c>
      <c r="X7" s="12">
        <v>37.880000000000003</v>
      </c>
    </row>
    <row r="8" spans="1:24" ht="15.75" thickBot="1" x14ac:dyDescent="0.3">
      <c r="A8" s="11" t="s">
        <v>26</v>
      </c>
      <c r="B8" s="12">
        <v>26.79</v>
      </c>
      <c r="C8" s="12">
        <v>28.47</v>
      </c>
      <c r="D8" s="12">
        <v>30.14</v>
      </c>
      <c r="E8" s="12">
        <v>31.82</v>
      </c>
      <c r="F8" s="12">
        <v>33.5</v>
      </c>
      <c r="G8" s="12">
        <v>35.17</v>
      </c>
      <c r="H8" s="12">
        <v>36.840000000000003</v>
      </c>
      <c r="I8" s="12">
        <v>38.520000000000003</v>
      </c>
      <c r="J8" s="12">
        <v>40.19</v>
      </c>
      <c r="K8" s="14"/>
      <c r="L8" s="18" t="s">
        <v>15</v>
      </c>
      <c r="M8" s="20">
        <v>0.04</v>
      </c>
      <c r="O8" s="11" t="s">
        <v>25</v>
      </c>
      <c r="P8" s="12">
        <v>35.33</v>
      </c>
      <c r="Q8" s="12">
        <v>36.35</v>
      </c>
      <c r="R8" s="12">
        <v>37.369999999999997</v>
      </c>
      <c r="S8" s="12">
        <v>38.39</v>
      </c>
      <c r="T8" s="12">
        <v>39.409999999999997</v>
      </c>
      <c r="U8" s="12">
        <v>40.44</v>
      </c>
      <c r="V8" s="12">
        <v>41.46</v>
      </c>
      <c r="W8" s="12">
        <v>42.48</v>
      </c>
      <c r="X8" s="12">
        <v>43.5</v>
      </c>
    </row>
    <row r="9" spans="1:24" ht="15.75" thickBot="1" x14ac:dyDescent="0.3">
      <c r="A9" s="11" t="s">
        <v>27</v>
      </c>
      <c r="B9" s="12">
        <v>33.5</v>
      </c>
      <c r="C9" s="12">
        <v>35.44</v>
      </c>
      <c r="D9" s="12">
        <v>37.380000000000003</v>
      </c>
      <c r="E9" s="12">
        <v>39.31</v>
      </c>
      <c r="F9" s="12">
        <v>41.25</v>
      </c>
      <c r="G9" s="12">
        <v>43.19</v>
      </c>
      <c r="H9" s="12">
        <v>45.13</v>
      </c>
      <c r="I9" s="12">
        <v>47.06</v>
      </c>
      <c r="J9" s="12">
        <v>49</v>
      </c>
      <c r="K9" s="14"/>
      <c r="L9" s="18" t="s">
        <v>34</v>
      </c>
      <c r="M9" s="20">
        <v>0.06</v>
      </c>
      <c r="O9" s="11" t="s">
        <v>26</v>
      </c>
      <c r="P9" s="12">
        <v>26.79</v>
      </c>
      <c r="Q9" s="12">
        <v>28.47</v>
      </c>
      <c r="R9" s="12">
        <v>30.14</v>
      </c>
      <c r="S9" s="12">
        <v>31.82</v>
      </c>
      <c r="T9" s="12">
        <v>33.5</v>
      </c>
      <c r="U9" s="12">
        <v>35.17</v>
      </c>
      <c r="V9" s="12">
        <v>36.840000000000003</v>
      </c>
      <c r="W9" s="12">
        <v>38.520000000000003</v>
      </c>
      <c r="X9" s="12">
        <v>40.19</v>
      </c>
    </row>
    <row r="10" spans="1:24" ht="15.75" thickBot="1" x14ac:dyDescent="0.3">
      <c r="A10" s="11" t="s">
        <v>28</v>
      </c>
      <c r="B10" s="12">
        <v>40.85</v>
      </c>
      <c r="C10" s="12">
        <v>42.42</v>
      </c>
      <c r="D10" s="12">
        <v>43.99</v>
      </c>
      <c r="E10" s="12">
        <v>45.56</v>
      </c>
      <c r="F10" s="12">
        <v>47.13</v>
      </c>
      <c r="G10" s="12">
        <v>48.7</v>
      </c>
      <c r="H10" s="12">
        <v>50.27</v>
      </c>
      <c r="I10" s="12">
        <v>51.84</v>
      </c>
      <c r="J10" s="12">
        <v>53.41</v>
      </c>
      <c r="K10" s="14"/>
      <c r="L10" s="18" t="s">
        <v>38</v>
      </c>
      <c r="M10" s="18"/>
      <c r="O10" s="11" t="s">
        <v>27</v>
      </c>
      <c r="P10" s="12">
        <v>33.5</v>
      </c>
      <c r="Q10" s="12">
        <v>35.44</v>
      </c>
      <c r="R10" s="12">
        <v>37.380000000000003</v>
      </c>
      <c r="S10" s="12">
        <v>39.31</v>
      </c>
      <c r="T10" s="12">
        <v>41.25</v>
      </c>
      <c r="U10" s="12">
        <v>43.19</v>
      </c>
      <c r="V10" s="12">
        <v>45.13</v>
      </c>
      <c r="W10" s="12">
        <v>47.06</v>
      </c>
      <c r="X10" s="12">
        <v>49</v>
      </c>
    </row>
    <row r="11" spans="1:24" ht="15.75" thickBot="1" x14ac:dyDescent="0.3">
      <c r="A11" s="11" t="s">
        <v>29</v>
      </c>
      <c r="B11" s="12">
        <v>44.58</v>
      </c>
      <c r="C11" s="12">
        <v>46.24</v>
      </c>
      <c r="D11" s="12">
        <v>47.89</v>
      </c>
      <c r="E11" s="12">
        <v>49.55</v>
      </c>
      <c r="F11" s="12">
        <v>51.2</v>
      </c>
      <c r="G11" s="12">
        <v>52.86</v>
      </c>
      <c r="H11" s="12">
        <v>54.51</v>
      </c>
      <c r="I11" s="12">
        <v>56.17</v>
      </c>
      <c r="J11" s="12">
        <v>57.82</v>
      </c>
      <c r="K11" s="14"/>
      <c r="L11" s="18" t="s">
        <v>39</v>
      </c>
      <c r="M11" s="18"/>
      <c r="O11" s="11" t="s">
        <v>28</v>
      </c>
      <c r="P11" s="12">
        <v>40.85</v>
      </c>
      <c r="Q11" s="12">
        <v>42.42</v>
      </c>
      <c r="R11" s="12">
        <v>43.99</v>
      </c>
      <c r="S11" s="12">
        <v>45.56</v>
      </c>
      <c r="T11" s="12">
        <v>47.13</v>
      </c>
      <c r="U11" s="12">
        <v>48.7</v>
      </c>
      <c r="V11" s="12">
        <v>50.27</v>
      </c>
      <c r="W11" s="12">
        <v>51.84</v>
      </c>
      <c r="X11" s="12">
        <v>53.41</v>
      </c>
    </row>
    <row r="12" spans="1:24" ht="15.75" thickBot="1" x14ac:dyDescent="0.3">
      <c r="A12" s="11" t="s">
        <v>30</v>
      </c>
      <c r="B12" s="12">
        <v>48.19</v>
      </c>
      <c r="C12" s="12">
        <v>49.95</v>
      </c>
      <c r="D12" s="12">
        <v>51.7</v>
      </c>
      <c r="E12" s="12">
        <v>53.46</v>
      </c>
      <c r="F12" s="12">
        <v>55.21</v>
      </c>
      <c r="G12" s="12">
        <v>56.97</v>
      </c>
      <c r="H12" s="12">
        <v>58.72</v>
      </c>
      <c r="I12" s="12">
        <v>60.48</v>
      </c>
      <c r="J12" s="12">
        <v>62.23</v>
      </c>
      <c r="K12" s="14"/>
      <c r="L12" s="18" t="s">
        <v>40</v>
      </c>
      <c r="M12" s="18"/>
      <c r="O12" s="11" t="s">
        <v>29</v>
      </c>
      <c r="P12" s="12">
        <v>44.58</v>
      </c>
      <c r="Q12" s="12">
        <v>46.24</v>
      </c>
      <c r="R12" s="12">
        <v>47.89</v>
      </c>
      <c r="S12" s="12">
        <v>49.55</v>
      </c>
      <c r="T12" s="12">
        <v>51.2</v>
      </c>
      <c r="U12" s="12">
        <v>52.86</v>
      </c>
      <c r="V12" s="12">
        <v>54.51</v>
      </c>
      <c r="W12" s="12">
        <v>56.17</v>
      </c>
      <c r="X12" s="12">
        <v>57.82</v>
      </c>
    </row>
    <row r="13" spans="1:24" ht="15.75" thickBot="1" x14ac:dyDescent="0.3">
      <c r="A13" s="11" t="s">
        <v>31</v>
      </c>
      <c r="B13" s="12">
        <v>51.87</v>
      </c>
      <c r="C13" s="12">
        <v>53.72</v>
      </c>
      <c r="D13" s="12">
        <v>55.56</v>
      </c>
      <c r="E13" s="12">
        <v>57.41</v>
      </c>
      <c r="F13" s="12">
        <v>59.25</v>
      </c>
      <c r="G13" s="12">
        <v>61.1</v>
      </c>
      <c r="H13" s="12">
        <v>62.95</v>
      </c>
      <c r="I13" s="12">
        <v>64.790000000000006</v>
      </c>
      <c r="J13" s="12">
        <v>66.64</v>
      </c>
      <c r="K13" s="14"/>
      <c r="L13" s="18" t="s">
        <v>41</v>
      </c>
      <c r="M13" s="18"/>
      <c r="O13" s="11" t="s">
        <v>30</v>
      </c>
      <c r="P13" s="12">
        <v>48.19</v>
      </c>
      <c r="Q13" s="12">
        <v>49.95</v>
      </c>
      <c r="R13" s="12">
        <v>51.7</v>
      </c>
      <c r="S13" s="12">
        <v>53.46</v>
      </c>
      <c r="T13" s="12">
        <v>55.21</v>
      </c>
      <c r="U13" s="12">
        <v>56.97</v>
      </c>
      <c r="V13" s="12">
        <v>58.72</v>
      </c>
      <c r="W13" s="12">
        <v>60.48</v>
      </c>
      <c r="X13" s="12">
        <v>62.23</v>
      </c>
    </row>
    <row r="14" spans="1:24" ht="15.75" thickBot="1" x14ac:dyDescent="0.3">
      <c r="L14" s="21" t="s">
        <v>42</v>
      </c>
      <c r="M14" s="22">
        <v>0.12</v>
      </c>
      <c r="O14" s="11" t="s">
        <v>31</v>
      </c>
      <c r="P14" s="12">
        <v>51.87</v>
      </c>
      <c r="Q14" s="12">
        <v>53.72</v>
      </c>
      <c r="R14" s="12">
        <v>55.56</v>
      </c>
      <c r="S14" s="12">
        <v>57.41</v>
      </c>
      <c r="T14" s="12">
        <v>59.25</v>
      </c>
      <c r="U14" s="12">
        <v>61.1</v>
      </c>
      <c r="V14" s="12">
        <v>62.95</v>
      </c>
      <c r="W14" s="12">
        <v>64.790000000000006</v>
      </c>
      <c r="X14" s="12">
        <v>66.64</v>
      </c>
    </row>
    <row r="16" spans="1:24" ht="19.5" thickBot="1" x14ac:dyDescent="0.35">
      <c r="A16" s="553" t="s">
        <v>4</v>
      </c>
      <c r="B16" s="553"/>
      <c r="C16" s="553"/>
      <c r="D16" s="553"/>
      <c r="E16" s="553"/>
      <c r="F16" s="553"/>
      <c r="G16" s="553"/>
      <c r="H16" s="553"/>
      <c r="I16" s="553"/>
      <c r="J16" s="553"/>
      <c r="L16" s="17" t="s">
        <v>8</v>
      </c>
      <c r="O16" s="274" t="s">
        <v>4</v>
      </c>
      <c r="P16" s="8"/>
      <c r="Q16" s="6"/>
      <c r="R16" s="6"/>
      <c r="S16" s="6"/>
      <c r="T16" s="6"/>
      <c r="U16" s="6"/>
      <c r="V16" s="6"/>
      <c r="W16" s="6"/>
      <c r="X16" s="16"/>
    </row>
    <row r="17" spans="1:24" ht="15.75" thickBot="1" x14ac:dyDescent="0.3">
      <c r="A17" s="9"/>
      <c r="B17" s="10" t="s">
        <v>5</v>
      </c>
      <c r="C17" s="10" t="s">
        <v>6</v>
      </c>
      <c r="D17" s="10" t="s">
        <v>16</v>
      </c>
      <c r="E17" s="10" t="s">
        <v>17</v>
      </c>
      <c r="F17" s="10" t="s">
        <v>18</v>
      </c>
      <c r="G17" s="10" t="s">
        <v>19</v>
      </c>
      <c r="H17" s="10" t="s">
        <v>20</v>
      </c>
      <c r="I17" s="10" t="s">
        <v>21</v>
      </c>
      <c r="J17" s="10" t="s">
        <v>7</v>
      </c>
      <c r="L17" t="s">
        <v>51</v>
      </c>
      <c r="O17" s="273"/>
      <c r="P17" s="10" t="s">
        <v>5</v>
      </c>
      <c r="Q17" s="10" t="s">
        <v>6</v>
      </c>
      <c r="R17" s="10" t="s">
        <v>16</v>
      </c>
      <c r="S17" s="10" t="s">
        <v>17</v>
      </c>
      <c r="T17" s="10" t="s">
        <v>18</v>
      </c>
      <c r="U17" s="10" t="s">
        <v>19</v>
      </c>
      <c r="V17" s="10" t="s">
        <v>20</v>
      </c>
      <c r="W17" s="10" t="s">
        <v>21</v>
      </c>
      <c r="X17" s="10" t="s">
        <v>7</v>
      </c>
    </row>
    <row r="18" spans="1:24" ht="15.75" thickBot="1" x14ac:dyDescent="0.3">
      <c r="A18" s="11" t="s">
        <v>22</v>
      </c>
      <c r="B18" s="12">
        <v>31959.200000000001</v>
      </c>
      <c r="C18" s="12">
        <v>34015.800000000003</v>
      </c>
      <c r="D18" s="12">
        <v>36072.400000000001</v>
      </c>
      <c r="E18" s="12">
        <v>38129</v>
      </c>
      <c r="F18" s="12">
        <v>40167.4</v>
      </c>
      <c r="G18" s="12">
        <v>42224</v>
      </c>
      <c r="H18" s="12">
        <v>44280.6</v>
      </c>
      <c r="I18" s="12">
        <v>46337.2</v>
      </c>
      <c r="J18" s="12">
        <v>48393.8</v>
      </c>
      <c r="L18" t="s">
        <v>52</v>
      </c>
      <c r="O18" s="272" t="s">
        <v>33</v>
      </c>
      <c r="P18" s="272">
        <v>2</v>
      </c>
      <c r="Q18" s="272">
        <v>3</v>
      </c>
      <c r="R18" s="272">
        <v>4</v>
      </c>
      <c r="S18" s="272">
        <v>5</v>
      </c>
      <c r="T18" s="272">
        <v>6</v>
      </c>
      <c r="U18" s="272">
        <v>7</v>
      </c>
      <c r="V18" s="272">
        <v>8</v>
      </c>
      <c r="W18" s="272">
        <v>9</v>
      </c>
      <c r="X18" s="272">
        <v>10</v>
      </c>
    </row>
    <row r="19" spans="1:24" ht="15.75" thickBot="1" x14ac:dyDescent="0.3">
      <c r="A19" s="11" t="s">
        <v>23</v>
      </c>
      <c r="B19" s="12">
        <v>47192.6</v>
      </c>
      <c r="C19" s="12">
        <v>48630.400000000001</v>
      </c>
      <c r="D19" s="12">
        <v>50068.2</v>
      </c>
      <c r="E19" s="12">
        <v>51506</v>
      </c>
      <c r="F19" s="12">
        <v>52925.599999999999</v>
      </c>
      <c r="G19" s="12">
        <v>54363.4</v>
      </c>
      <c r="H19" s="12">
        <v>55801.2</v>
      </c>
      <c r="I19" s="12">
        <v>57239</v>
      </c>
      <c r="J19" s="12">
        <v>58676.800000000003</v>
      </c>
      <c r="L19" t="s">
        <v>104</v>
      </c>
      <c r="O19" s="11" t="s">
        <v>22</v>
      </c>
      <c r="P19" s="12">
        <v>31959.200000000001</v>
      </c>
      <c r="Q19" s="12">
        <v>34015.800000000003</v>
      </c>
      <c r="R19" s="12">
        <v>36072.400000000001</v>
      </c>
      <c r="S19" s="12">
        <v>38129</v>
      </c>
      <c r="T19" s="12">
        <v>40167.4</v>
      </c>
      <c r="U19" s="12">
        <v>42224</v>
      </c>
      <c r="V19" s="12">
        <v>44280.6</v>
      </c>
      <c r="W19" s="12">
        <v>46337.2</v>
      </c>
      <c r="X19" s="12">
        <v>48393.8</v>
      </c>
    </row>
    <row r="20" spans="1:24" ht="15.75" thickBot="1" x14ac:dyDescent="0.3">
      <c r="A20" s="11" t="s">
        <v>24</v>
      </c>
      <c r="B20" s="12">
        <v>55746.6</v>
      </c>
      <c r="C20" s="12">
        <v>57402.8</v>
      </c>
      <c r="D20" s="12">
        <v>59040.800000000003</v>
      </c>
      <c r="E20" s="12">
        <v>60697</v>
      </c>
      <c r="F20" s="12">
        <v>62335</v>
      </c>
      <c r="G20" s="12">
        <v>63991.199999999997</v>
      </c>
      <c r="H20" s="12">
        <v>65647.399999999994</v>
      </c>
      <c r="I20" s="12">
        <v>67285.399999999994</v>
      </c>
      <c r="J20" s="12">
        <v>68941.600000000006</v>
      </c>
      <c r="L20" t="s">
        <v>2</v>
      </c>
      <c r="O20" s="11" t="s">
        <v>23</v>
      </c>
      <c r="P20" s="12">
        <v>47192.6</v>
      </c>
      <c r="Q20" s="12">
        <v>48630.400000000001</v>
      </c>
      <c r="R20" s="12">
        <v>50068.2</v>
      </c>
      <c r="S20" s="12">
        <v>51506</v>
      </c>
      <c r="T20" s="12">
        <v>52925.599999999999</v>
      </c>
      <c r="U20" s="12">
        <v>54363.4</v>
      </c>
      <c r="V20" s="12">
        <v>55801.2</v>
      </c>
      <c r="W20" s="12">
        <v>57239</v>
      </c>
      <c r="X20" s="12">
        <v>58676.800000000003</v>
      </c>
    </row>
    <row r="21" spans="1:24" ht="15.75" thickBot="1" x14ac:dyDescent="0.3">
      <c r="A21" s="11" t="s">
        <v>25</v>
      </c>
      <c r="B21" s="12">
        <v>64300.6</v>
      </c>
      <c r="C21" s="12">
        <v>66157</v>
      </c>
      <c r="D21" s="12">
        <v>68013.399999999994</v>
      </c>
      <c r="E21" s="12">
        <v>69869.8</v>
      </c>
      <c r="F21" s="12">
        <v>71726.2</v>
      </c>
      <c r="G21" s="12">
        <v>73600.800000000003</v>
      </c>
      <c r="H21" s="12">
        <v>75457.2</v>
      </c>
      <c r="I21" s="12">
        <v>77313.600000000006</v>
      </c>
      <c r="J21" s="12">
        <v>79170</v>
      </c>
      <c r="L21" t="s">
        <v>1</v>
      </c>
      <c r="O21" s="11" t="s">
        <v>24</v>
      </c>
      <c r="P21" s="12">
        <v>55746.6</v>
      </c>
      <c r="Q21" s="12">
        <v>57402.8</v>
      </c>
      <c r="R21" s="12">
        <v>59040.800000000003</v>
      </c>
      <c r="S21" s="12">
        <v>60697</v>
      </c>
      <c r="T21" s="12">
        <v>62335</v>
      </c>
      <c r="U21" s="12">
        <v>63991.199999999997</v>
      </c>
      <c r="V21" s="12">
        <v>65647.399999999994</v>
      </c>
      <c r="W21" s="12">
        <v>67285.399999999994</v>
      </c>
      <c r="X21" s="12">
        <v>68941.600000000006</v>
      </c>
    </row>
    <row r="22" spans="1:24" ht="15.75" thickBot="1" x14ac:dyDescent="0.3">
      <c r="A22" s="11" t="s">
        <v>26</v>
      </c>
      <c r="B22" s="12">
        <v>48757.8</v>
      </c>
      <c r="C22" s="12">
        <v>51815.4</v>
      </c>
      <c r="D22" s="12">
        <v>54854.8</v>
      </c>
      <c r="E22" s="12">
        <v>57912.4</v>
      </c>
      <c r="F22" s="12">
        <v>60970</v>
      </c>
      <c r="G22" s="12">
        <v>64009.4</v>
      </c>
      <c r="H22" s="12">
        <v>67048.800000000003</v>
      </c>
      <c r="I22" s="12">
        <v>70106.399999999994</v>
      </c>
      <c r="J22" s="12">
        <v>73145.8</v>
      </c>
      <c r="O22" s="11" t="s">
        <v>25</v>
      </c>
      <c r="P22" s="12">
        <v>64300.6</v>
      </c>
      <c r="Q22" s="12">
        <v>66157</v>
      </c>
      <c r="R22" s="12">
        <v>68013.399999999994</v>
      </c>
      <c r="S22" s="12">
        <v>69869.8</v>
      </c>
      <c r="T22" s="12">
        <v>71726.2</v>
      </c>
      <c r="U22" s="12">
        <v>73600.800000000003</v>
      </c>
      <c r="V22" s="12">
        <v>75457.2</v>
      </c>
      <c r="W22" s="12">
        <v>77313.600000000006</v>
      </c>
      <c r="X22" s="12">
        <v>79170</v>
      </c>
    </row>
    <row r="23" spans="1:24" ht="15.75" thickBot="1" x14ac:dyDescent="0.3">
      <c r="A23" s="11" t="s">
        <v>27</v>
      </c>
      <c r="B23" s="12">
        <v>60970</v>
      </c>
      <c r="C23" s="12">
        <v>64500.800000000003</v>
      </c>
      <c r="D23" s="12">
        <v>68031.600000000006</v>
      </c>
      <c r="E23" s="12">
        <v>71544.2</v>
      </c>
      <c r="F23" s="12">
        <v>75075</v>
      </c>
      <c r="G23" s="12">
        <v>78605.8</v>
      </c>
      <c r="H23" s="12">
        <v>82136.600000000006</v>
      </c>
      <c r="I23" s="12">
        <v>85649.2</v>
      </c>
      <c r="J23" s="12">
        <v>89180</v>
      </c>
      <c r="O23" s="11" t="s">
        <v>26</v>
      </c>
      <c r="P23" s="12">
        <v>48757.8</v>
      </c>
      <c r="Q23" s="12">
        <v>51815.4</v>
      </c>
      <c r="R23" s="12">
        <v>54854.8</v>
      </c>
      <c r="S23" s="12">
        <v>57912.4</v>
      </c>
      <c r="T23" s="12">
        <v>60970</v>
      </c>
      <c r="U23" s="12">
        <v>64009.4</v>
      </c>
      <c r="V23" s="12">
        <v>67048.800000000003</v>
      </c>
      <c r="W23" s="12">
        <v>70106.399999999994</v>
      </c>
      <c r="X23" s="12">
        <v>73145.8</v>
      </c>
    </row>
    <row r="24" spans="1:24" ht="15.75" thickBot="1" x14ac:dyDescent="0.3">
      <c r="A24" s="11" t="s">
        <v>28</v>
      </c>
      <c r="B24" s="12">
        <v>74347</v>
      </c>
      <c r="C24" s="12">
        <v>77204.399999999994</v>
      </c>
      <c r="D24" s="12">
        <v>80061.8</v>
      </c>
      <c r="E24" s="12">
        <v>82919.199999999997</v>
      </c>
      <c r="F24" s="12">
        <v>85776.6</v>
      </c>
      <c r="G24" s="12">
        <v>88634</v>
      </c>
      <c r="H24" s="12">
        <v>91491.4</v>
      </c>
      <c r="I24" s="12">
        <v>94348.800000000003</v>
      </c>
      <c r="J24" s="12">
        <v>97206.2</v>
      </c>
      <c r="O24" s="11" t="s">
        <v>27</v>
      </c>
      <c r="P24" s="12">
        <v>60970</v>
      </c>
      <c r="Q24" s="12">
        <v>64500.800000000003</v>
      </c>
      <c r="R24" s="12">
        <v>68031.600000000006</v>
      </c>
      <c r="S24" s="12">
        <v>71544.2</v>
      </c>
      <c r="T24" s="12">
        <v>75075</v>
      </c>
      <c r="U24" s="12">
        <v>78605.8</v>
      </c>
      <c r="V24" s="12">
        <v>82136.600000000006</v>
      </c>
      <c r="W24" s="12">
        <v>85649.2</v>
      </c>
      <c r="X24" s="12">
        <v>89180</v>
      </c>
    </row>
    <row r="25" spans="1:24" ht="15.75" thickBot="1" x14ac:dyDescent="0.3">
      <c r="A25" s="11" t="s">
        <v>29</v>
      </c>
      <c r="B25" s="12">
        <v>81135.600000000006</v>
      </c>
      <c r="C25" s="12">
        <v>84156.800000000003</v>
      </c>
      <c r="D25" s="12">
        <v>87159.8</v>
      </c>
      <c r="E25" s="12">
        <v>90181</v>
      </c>
      <c r="F25" s="12">
        <v>93184</v>
      </c>
      <c r="G25" s="12">
        <v>96205.2</v>
      </c>
      <c r="H25" s="12">
        <v>99208.2</v>
      </c>
      <c r="I25" s="12">
        <v>102229.4</v>
      </c>
      <c r="J25" s="12">
        <v>105232.4</v>
      </c>
      <c r="O25" s="11" t="s">
        <v>28</v>
      </c>
      <c r="P25" s="12">
        <v>74347</v>
      </c>
      <c r="Q25" s="12">
        <v>77204.399999999994</v>
      </c>
      <c r="R25" s="12">
        <v>80061.8</v>
      </c>
      <c r="S25" s="12">
        <v>82919.199999999997</v>
      </c>
      <c r="T25" s="12">
        <v>85776.6</v>
      </c>
      <c r="U25" s="12">
        <v>88634</v>
      </c>
      <c r="V25" s="12">
        <v>91491.4</v>
      </c>
      <c r="W25" s="12">
        <v>94348.800000000003</v>
      </c>
      <c r="X25" s="12">
        <v>97206.2</v>
      </c>
    </row>
    <row r="26" spans="1:24" ht="15.75" thickBot="1" x14ac:dyDescent="0.3">
      <c r="A26" s="11" t="s">
        <v>30</v>
      </c>
      <c r="B26" s="12">
        <v>87705.8</v>
      </c>
      <c r="C26" s="12">
        <v>90909</v>
      </c>
      <c r="D26" s="12">
        <v>94094</v>
      </c>
      <c r="E26" s="12">
        <v>97297.2</v>
      </c>
      <c r="F26" s="12">
        <v>100482.2</v>
      </c>
      <c r="G26" s="12">
        <v>103685.4</v>
      </c>
      <c r="H26" s="12">
        <v>106870.39999999999</v>
      </c>
      <c r="I26" s="12">
        <v>110073.60000000001</v>
      </c>
      <c r="J26" s="12">
        <v>113258.6</v>
      </c>
      <c r="O26" s="11" t="s">
        <v>29</v>
      </c>
      <c r="P26" s="12">
        <v>81135.600000000006</v>
      </c>
      <c r="Q26" s="12">
        <v>84156.800000000003</v>
      </c>
      <c r="R26" s="12">
        <v>87159.8</v>
      </c>
      <c r="S26" s="12">
        <v>90181</v>
      </c>
      <c r="T26" s="12">
        <v>93184</v>
      </c>
      <c r="U26" s="12">
        <v>96205.2</v>
      </c>
      <c r="V26" s="12">
        <v>99208.2</v>
      </c>
      <c r="W26" s="12">
        <v>102229.4</v>
      </c>
      <c r="X26" s="12">
        <v>105232.4</v>
      </c>
    </row>
    <row r="27" spans="1:24" ht="15.75" thickBot="1" x14ac:dyDescent="0.3">
      <c r="A27" s="11" t="s">
        <v>31</v>
      </c>
      <c r="B27" s="12">
        <v>94403.4</v>
      </c>
      <c r="C27" s="12">
        <v>97770.4</v>
      </c>
      <c r="D27" s="12">
        <v>101119.2</v>
      </c>
      <c r="E27" s="12">
        <v>104486.2</v>
      </c>
      <c r="F27" s="12">
        <v>107835</v>
      </c>
      <c r="G27" s="12">
        <v>111202</v>
      </c>
      <c r="H27" s="12">
        <v>114569</v>
      </c>
      <c r="I27" s="12">
        <v>117917.8</v>
      </c>
      <c r="J27" s="12">
        <v>121284.8</v>
      </c>
      <c r="O27" s="11" t="s">
        <v>30</v>
      </c>
      <c r="P27" s="12">
        <v>87705.8</v>
      </c>
      <c r="Q27" s="12">
        <v>90909</v>
      </c>
      <c r="R27" s="12">
        <v>94094</v>
      </c>
      <c r="S27" s="12">
        <v>97297.2</v>
      </c>
      <c r="T27" s="12">
        <v>100482.2</v>
      </c>
      <c r="U27" s="12">
        <v>103685.4</v>
      </c>
      <c r="V27" s="12">
        <v>106870.39999999999</v>
      </c>
      <c r="W27" s="12">
        <v>110073.60000000001</v>
      </c>
      <c r="X27" s="12">
        <v>113258.6</v>
      </c>
    </row>
    <row r="28" spans="1:24" ht="15.75" thickBot="1" x14ac:dyDescent="0.3">
      <c r="O28" s="11" t="s">
        <v>31</v>
      </c>
      <c r="P28" s="12">
        <v>94403.4</v>
      </c>
      <c r="Q28" s="12">
        <v>97770.4</v>
      </c>
      <c r="R28" s="12">
        <v>101119.2</v>
      </c>
      <c r="S28" s="12">
        <v>104486.2</v>
      </c>
      <c r="T28" s="12">
        <v>107835</v>
      </c>
      <c r="U28" s="12">
        <v>111202</v>
      </c>
      <c r="V28" s="12">
        <v>114569</v>
      </c>
      <c r="W28" s="12">
        <v>117917.8</v>
      </c>
      <c r="X28" s="12">
        <v>121284.8</v>
      </c>
    </row>
    <row r="30" spans="1:24" x14ac:dyDescent="0.25">
      <c r="P30" s="271"/>
    </row>
  </sheetData>
  <sheetProtection algorithmName="SHA-512" hashValue="QdAEXUJALnJhp6FASnfOpVD+P7sa0ZauGLkSjgHHDMkRxzYhSnJt6cqHNmWdT7zH7jAgaFNa3WUMm8ZEU2C2Zg==" saltValue="pgL1fuwQIDkc6gDNevbRGg==" spinCount="100000" sheet="1" objects="1" scenarios="1"/>
  <mergeCells count="2">
    <mergeCell ref="A2:J2"/>
    <mergeCell ref="A16:J16"/>
  </mergeCells>
  <phoneticPr fontId="7" type="noConversion"/>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RFP - PT Hourly</vt:lpstr>
      <vt:lpstr>RFP - FT Salary</vt:lpstr>
      <vt:lpstr>Val Tables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Kylie Williams</dc:creator>
  <cp:lastModifiedBy>Amy Osmulski</cp:lastModifiedBy>
  <dcterms:created xsi:type="dcterms:W3CDTF">2025-05-07T13:44:31Z</dcterms:created>
  <dcterms:modified xsi:type="dcterms:W3CDTF">2026-04-09T14:20:35Z</dcterms:modified>
</cp:coreProperties>
</file>